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63" activeTab="0"/>
  </bookViews>
  <sheets>
    <sheet name="Soil_Plant_List" sheetId="1" r:id="rId1"/>
    <sheet name="Tests" sheetId="2" r:id="rId2"/>
    <sheet name="Leaf_Results" sheetId="3" r:id="rId3"/>
    <sheet name="Leaf_Interpretation" sheetId="4" r:id="rId4"/>
    <sheet name="Soil_Results" sheetId="5" r:id="rId5"/>
    <sheet name="Soil_Interpretation" sheetId="6" r:id="rId6"/>
  </sheets>
  <definedNames>
    <definedName name="_xlnm.Print_Area" localSheetId="3">'Leaf_Interpretation'!$A$1:$X$46</definedName>
    <definedName name="_xlnm.Print_Area" localSheetId="5">'Soil_Interpretation'!$A$12:$AG$33</definedName>
  </definedNames>
  <calcPr fullCalcOnLoad="1"/>
</workbook>
</file>

<file path=xl/comments4.xml><?xml version="1.0" encoding="utf-8"?>
<comments xmlns="http://schemas.openxmlformats.org/spreadsheetml/2006/main">
  <authors>
    <author/>
  </authors>
  <commentList>
    <comment ref="P21" authorId="0">
      <text>
        <r>
          <rPr>
            <sz val="10"/>
            <rFont val="Arial"/>
            <family val="2"/>
          </rPr>
          <t>http://www.atsdr.cdc.gov/toxprofiles/tp5-c6.pdf</t>
        </r>
      </text>
    </comment>
  </commentList>
</comments>
</file>

<file path=xl/sharedStrings.xml><?xml version="1.0" encoding="utf-8"?>
<sst xmlns="http://schemas.openxmlformats.org/spreadsheetml/2006/main" count="891" uniqueCount="308">
  <si>
    <t>2020 – LEAF</t>
  </si>
  <si>
    <t>Saltbush</t>
  </si>
  <si>
    <t>Atriplex halimus</t>
  </si>
  <si>
    <t>Saltbush, rhubarb and sea beet bed</t>
  </si>
  <si>
    <t>match with soil 5, compare with 2016 test</t>
  </si>
  <si>
    <t>Elaeagnus</t>
  </si>
  <si>
    <r>
      <t xml:space="preserve">Elaeagnus </t>
    </r>
    <r>
      <rPr>
        <u val="single"/>
        <sz val="10"/>
        <rFont val="Arial"/>
        <family val="2"/>
      </rPr>
      <t>x</t>
    </r>
    <r>
      <rPr>
        <i/>
        <sz val="10"/>
        <rFont val="Arial"/>
        <family val="2"/>
      </rPr>
      <t xml:space="preserve"> ebbingei</t>
    </r>
  </si>
  <si>
    <t>Nitrogen fixer near water butts</t>
  </si>
  <si>
    <t>Sorrel</t>
  </si>
  <si>
    <r>
      <t>Rumex acetosa ssp. a</t>
    </r>
    <r>
      <rPr>
        <i/>
        <sz val="10"/>
        <rFont val="Arial"/>
        <family val="2"/>
      </rPr>
      <t>mbiguus</t>
    </r>
  </si>
  <si>
    <t>Pond edge, southern side</t>
  </si>
  <si>
    <t>match with soil 4, compare with 2016 test</t>
  </si>
  <si>
    <t>Ice plant</t>
  </si>
  <si>
    <t>Hylotelephium spectabile</t>
  </si>
  <si>
    <t>North side of pond</t>
  </si>
  <si>
    <t>Three cornered leek</t>
  </si>
  <si>
    <t>Allium triquetrum</t>
  </si>
  <si>
    <t>Old Forest behind compost loo</t>
  </si>
  <si>
    <t>match with soil 1, compare with 2016 test</t>
  </si>
  <si>
    <t>Apple mint</t>
  </si>
  <si>
    <t>Mentha suaveolens</t>
  </si>
  <si>
    <t>In bed by greenhouse</t>
  </si>
  <si>
    <t>match with soil 3</t>
  </si>
  <si>
    <t>Siberian purslane</t>
  </si>
  <si>
    <t>Claytonia sibirica</t>
  </si>
  <si>
    <t>Shady salad bed by raspberry</t>
  </si>
  <si>
    <t>match with soil 6</t>
  </si>
  <si>
    <t>Sea beet</t>
  </si>
  <si>
    <r>
      <t xml:space="preserve">Beta vulgaris </t>
    </r>
    <r>
      <rPr>
        <sz val="10"/>
        <rFont val="Arial"/>
        <family val="2"/>
      </rPr>
      <t xml:space="preserve">subsp. </t>
    </r>
    <r>
      <rPr>
        <i/>
        <sz val="10"/>
        <rFont val="Arial"/>
        <family val="2"/>
      </rPr>
      <t>maritima</t>
    </r>
  </si>
  <si>
    <t xml:space="preserve">match with soil 5 </t>
  </si>
  <si>
    <t>Babington's leek</t>
  </si>
  <si>
    <r>
      <t>Allium ampeloprasum</t>
    </r>
    <r>
      <rPr>
        <sz val="10"/>
        <rFont val="Arial"/>
        <family val="2"/>
      </rPr>
      <t xml:space="preserve"> var. </t>
    </r>
    <r>
      <rPr>
        <i/>
        <sz val="10"/>
        <rFont val="Arial"/>
        <family val="2"/>
      </rPr>
      <t>babingtonii</t>
    </r>
  </si>
  <si>
    <t xml:space="preserve">Nepal pepper bed  </t>
  </si>
  <si>
    <r>
      <t xml:space="preserve">match with soil 2 – a different </t>
    </r>
    <r>
      <rPr>
        <i/>
        <sz val="10"/>
        <rFont val="Arial"/>
        <family val="2"/>
      </rPr>
      <t>Allium</t>
    </r>
  </si>
  <si>
    <t>Iberian comfrey</t>
  </si>
  <si>
    <t>Symphytum ibericum</t>
  </si>
  <si>
    <t>Fig bed</t>
  </si>
  <si>
    <t>mineral accumulator</t>
  </si>
  <si>
    <t>2016 – LEAF</t>
  </si>
  <si>
    <t>Sample 
Code</t>
  </si>
  <si>
    <t>Sample Name</t>
  </si>
  <si>
    <t>Additional</t>
  </si>
  <si>
    <t>Location</t>
  </si>
  <si>
    <t>Reason for taking</t>
  </si>
  <si>
    <t>P01</t>
  </si>
  <si>
    <t>ELL Rose Washed</t>
  </si>
  <si>
    <r>
      <t xml:space="preserve">Rosa </t>
    </r>
    <r>
      <rPr>
        <sz val="10"/>
        <rFont val="Arial"/>
        <family val="2"/>
      </rPr>
      <t>sp.</t>
    </r>
  </si>
  <si>
    <t>Showcase bed – centre</t>
  </si>
  <si>
    <t>Comparison with other roses</t>
  </si>
  <si>
    <t>P02</t>
  </si>
  <si>
    <t>ELL Rose Unwashed</t>
  </si>
  <si>
    <t>P03</t>
  </si>
  <si>
    <t>ELL Saltbush Washed</t>
  </si>
  <si>
    <t>Showcase bed – between centre and NE corner</t>
  </si>
  <si>
    <t>Accumulates salt in leaves – but what else?</t>
  </si>
  <si>
    <t>P04</t>
  </si>
  <si>
    <t>ELL Saltbush Unwashed</t>
  </si>
  <si>
    <t>Often eaten raw and unwashed</t>
  </si>
  <si>
    <t>P05</t>
  </si>
  <si>
    <t>ELL Elaeagnus Washed</t>
  </si>
  <si>
    <t>Elaeagnus pungens</t>
  </si>
  <si>
    <t>Edible hedge – 2m north of ash tree</t>
  </si>
  <si>
    <t>Example of Nitrogen fixer</t>
  </si>
  <si>
    <t>P06</t>
  </si>
  <si>
    <t>ELL Sorrel Washed</t>
  </si>
  <si>
    <t>Rumex acetosa</t>
  </si>
  <si>
    <t>Pond edge – southern side</t>
  </si>
  <si>
    <t>Example of deep rooted mineral accumulator</t>
  </si>
  <si>
    <t>P07</t>
  </si>
  <si>
    <t>ELL Sorrel Unwashed</t>
  </si>
  <si>
    <t>P08</t>
  </si>
  <si>
    <t>ELL Shasta Daisy Washed</t>
  </si>
  <si>
    <r>
      <t xml:space="preserve">Leucanthemum </t>
    </r>
    <r>
      <rPr>
        <sz val="10"/>
        <rFont val="Arial"/>
        <family val="2"/>
      </rPr>
      <t>x</t>
    </r>
    <r>
      <rPr>
        <i/>
        <sz val="10"/>
        <rFont val="Arial"/>
        <family val="2"/>
      </rPr>
      <t xml:space="preserve"> superbum</t>
    </r>
  </si>
  <si>
    <t>Nepal pepper bed</t>
  </si>
  <si>
    <t>Example of herbaceous perennial</t>
  </si>
  <si>
    <t>P09</t>
  </si>
  <si>
    <t>ELL Three Cornered Leek Washed</t>
  </si>
  <si>
    <t>Old forest right hand side of path</t>
  </si>
  <si>
    <t>Example of bulb</t>
  </si>
  <si>
    <t>P10</t>
  </si>
  <si>
    <t>ELL Three Cornered Leek Unwashed</t>
  </si>
  <si>
    <t>P11</t>
  </si>
  <si>
    <t>Rosebed Rose Washed</t>
  </si>
  <si>
    <t>Multiple plants on rose bed</t>
  </si>
  <si>
    <t>P12</t>
  </si>
  <si>
    <t>Rosebed Rose Unwashed</t>
  </si>
  <si>
    <t>P13</t>
  </si>
  <si>
    <t>Rosebed Iris Washed</t>
  </si>
  <si>
    <r>
      <t xml:space="preserve">Iris </t>
    </r>
    <r>
      <rPr>
        <sz val="10"/>
        <rFont val="Arial"/>
        <family val="2"/>
      </rPr>
      <t xml:space="preserve">sp. </t>
    </r>
  </si>
  <si>
    <t>Single plant to north side of rose bed</t>
  </si>
  <si>
    <t>The only available plant</t>
  </si>
  <si>
    <t>P14</t>
  </si>
  <si>
    <t>Rosebed Iris Unwashed</t>
  </si>
  <si>
    <t>P15</t>
  </si>
  <si>
    <t>MHL Rose Washed</t>
  </si>
  <si>
    <t>Growing over trellis</t>
  </si>
  <si>
    <t>P16</t>
  </si>
  <si>
    <t>MHL Rose Unwashed</t>
  </si>
  <si>
    <t>P17</t>
  </si>
  <si>
    <t>MHL Wormwood Washed</t>
  </si>
  <si>
    <t>Artemisia absinthium</t>
  </si>
  <si>
    <t>Ornamental border between path and Scott's pine</t>
  </si>
  <si>
    <r>
      <t xml:space="preserve">Comparison with </t>
    </r>
    <r>
      <rPr>
        <i/>
        <sz val="10"/>
        <rFont val="Arial"/>
        <family val="2"/>
      </rPr>
      <t xml:space="preserve">Atriplex halimus </t>
    </r>
    <r>
      <rPr>
        <sz val="10"/>
        <rFont val="Arial"/>
        <family val="2"/>
      </rPr>
      <t>in ELL</t>
    </r>
  </si>
  <si>
    <t>P18</t>
  </si>
  <si>
    <t>MHL Broom Washed</t>
  </si>
  <si>
    <r>
      <t>Cytisus scoparius</t>
    </r>
    <r>
      <rPr>
        <sz val="10"/>
        <rFont val="Arial"/>
        <family val="2"/>
      </rPr>
      <t xml:space="preserve"> 'Andreanus Splendens'</t>
    </r>
  </si>
  <si>
    <r>
      <t xml:space="preserve">Comparison with </t>
    </r>
    <r>
      <rPr>
        <i/>
        <sz val="10"/>
        <rFont val="Arial"/>
        <family val="2"/>
      </rPr>
      <t xml:space="preserve">Elaeagnus pungens </t>
    </r>
    <r>
      <rPr>
        <sz val="10"/>
        <rFont val="Arial"/>
        <family val="2"/>
      </rPr>
      <t>in ELL</t>
    </r>
  </si>
  <si>
    <t>P19</t>
  </si>
  <si>
    <t>MHL Broad Dock Washed</t>
  </si>
  <si>
    <t>Rumex obtusifolius</t>
  </si>
  <si>
    <t>Meadow between pond and building</t>
  </si>
  <si>
    <r>
      <t xml:space="preserve">Compairson with </t>
    </r>
    <r>
      <rPr>
        <i/>
        <sz val="10"/>
        <rFont val="Arial"/>
        <family val="2"/>
      </rPr>
      <t xml:space="preserve">Rumex acetosa </t>
    </r>
    <r>
      <rPr>
        <sz val="10"/>
        <rFont val="Arial"/>
        <family val="2"/>
      </rPr>
      <t>in ELL</t>
    </r>
  </si>
  <si>
    <t>P20</t>
  </si>
  <si>
    <t>MHL Garlic Chives Washed</t>
  </si>
  <si>
    <t>Allium tuberosum</t>
  </si>
  <si>
    <t>In raised bed between pond and building</t>
  </si>
  <si>
    <r>
      <t xml:space="preserve">Comparison to </t>
    </r>
    <r>
      <rPr>
        <i/>
        <sz val="10"/>
        <rFont val="Arial"/>
        <family val="2"/>
      </rPr>
      <t xml:space="preserve">Allium triquetrum </t>
    </r>
    <r>
      <rPr>
        <sz val="10"/>
        <rFont val="Arial"/>
        <family val="2"/>
      </rPr>
      <t>in ELL</t>
    </r>
  </si>
  <si>
    <t>P21</t>
  </si>
  <si>
    <t>MHL Garlic Chives Unwashed</t>
  </si>
  <si>
    <t>P22</t>
  </si>
  <si>
    <t>MHL Lily Washed</t>
  </si>
  <si>
    <r>
      <t>Lilium</t>
    </r>
    <r>
      <rPr>
        <sz val="10"/>
        <rFont val="Arial"/>
        <family val="2"/>
      </rPr>
      <t xml:space="preserve"> sp.</t>
    </r>
  </si>
  <si>
    <t>Between path and railings to Seven Sisters Road</t>
  </si>
  <si>
    <t>Comparison to Iris in Rosebed</t>
  </si>
  <si>
    <t>P23</t>
  </si>
  <si>
    <t>MHL Lily Unwashed</t>
  </si>
  <si>
    <t>perhaps a higher level of deposition – near road</t>
  </si>
  <si>
    <t>2020 – SOIL</t>
  </si>
  <si>
    <t>Old Forest</t>
  </si>
  <si>
    <r>
      <t xml:space="preserve">Old Forest by </t>
    </r>
    <r>
      <rPr>
        <i/>
        <sz val="10"/>
        <rFont val="Arial"/>
        <family val="2"/>
      </rPr>
      <t xml:space="preserve">Allium triquetrum </t>
    </r>
    <r>
      <rPr>
        <sz val="10"/>
        <rFont val="Arial"/>
        <family val="2"/>
      </rPr>
      <t>patch</t>
    </r>
  </si>
  <si>
    <t>comparison with S03</t>
  </si>
  <si>
    <t>Nepal Pepper bed</t>
  </si>
  <si>
    <t xml:space="preserve">Nepal pepper bed </t>
  </si>
  <si>
    <t>comparison with S02</t>
  </si>
  <si>
    <t>Medlar bed</t>
  </si>
  <si>
    <t>Medlar bed by mint</t>
  </si>
  <si>
    <t>Pond bed</t>
  </si>
  <si>
    <t>Pond bed by sorrel and railings</t>
  </si>
  <si>
    <t>Peach and saltbush bed</t>
  </si>
  <si>
    <t>Next to saltbush</t>
  </si>
  <si>
    <t>Shady salad bed</t>
  </si>
  <si>
    <t>2016 – SOIL</t>
  </si>
  <si>
    <t>S01</t>
  </si>
  <si>
    <t>ELL Showcase</t>
  </si>
  <si>
    <t>Showcase bed between rose and shasta daisy</t>
  </si>
  <si>
    <t>S02</t>
  </si>
  <si>
    <t>ELL New Forest</t>
  </si>
  <si>
    <t>Nepal pepper bed in New Forest by shasta daisy</t>
  </si>
  <si>
    <t>S03</t>
  </si>
  <si>
    <t>ELL Old Forest</t>
  </si>
  <si>
    <t>S04</t>
  </si>
  <si>
    <t>Rosebed</t>
  </si>
  <si>
    <t>Centre of bed</t>
  </si>
  <si>
    <t>S05</t>
  </si>
  <si>
    <t>MHL Roadside</t>
  </si>
  <si>
    <t>Between privet and railings to Seven Sisters Road</t>
  </si>
  <si>
    <t>S06</t>
  </si>
  <si>
    <t>MHL meadow</t>
  </si>
  <si>
    <t>Plant Analysis</t>
  </si>
  <si>
    <t>Price &lt;5 samples</t>
  </si>
  <si>
    <t>Price ≥5 samples</t>
  </si>
  <si>
    <t>Test 1</t>
  </si>
  <si>
    <t>Sample preparation (Drying at 70 oC and grinding for homogenisation)</t>
  </si>
  <si>
    <t>Test 5</t>
  </si>
  <si>
    <t>Total nitrogen and carbon (N, C) (%)</t>
  </si>
  <si>
    <t>Test 9</t>
  </si>
  <si>
    <t>Trace metals (B, Ba, Cd, Co, Cr, Na, Ni, Pb) and major cations (Al, Ca, Cu, Fe, K, Mg, Mn, P, Zn) (% - mg/kg)</t>
  </si>
  <si>
    <t>23 samples</t>
  </si>
  <si>
    <t>Soil Analysis</t>
  </si>
  <si>
    <t>Test 3</t>
  </si>
  <si>
    <t>Normal preparation: air drying, sieving (crushing if necessary) to 2 mm</t>
  </si>
  <si>
    <t>Test 6</t>
  </si>
  <si>
    <t>Water soluble Anions (F, Cl, NO2, NO3, PO4 and SO4) (mg/kg)</t>
  </si>
  <si>
    <t>Test 11</t>
  </si>
  <si>
    <t>Aqua Regia extractable elements (Al, As, B, Ba, Ca, Cd, Co, Cr, Cu, Fe, K, Mg, Mn, Na, Ni, P, Pb, S, Sr, Zn, Zr) (mg/kg)</t>
  </si>
  <si>
    <t>6 samples</t>
  </si>
  <si>
    <t xml:space="preserve"> Total</t>
  </si>
  <si>
    <t>N</t>
  </si>
  <si>
    <t>C</t>
  </si>
  <si>
    <t>K</t>
  </si>
  <si>
    <t>Ca</t>
  </si>
  <si>
    <t>Mg</t>
  </si>
  <si>
    <t>P</t>
  </si>
  <si>
    <t>S</t>
  </si>
  <si>
    <t>Na</t>
  </si>
  <si>
    <t>B</t>
  </si>
  <si>
    <t>Ba</t>
  </si>
  <si>
    <t>Al</t>
  </si>
  <si>
    <t>Fe</t>
  </si>
  <si>
    <t>Mn</t>
  </si>
  <si>
    <t>Cd</t>
  </si>
  <si>
    <t>Co</t>
  </si>
  <si>
    <t>Cr</t>
  </si>
  <si>
    <t>Cu</t>
  </si>
  <si>
    <t>Ni</t>
  </si>
  <si>
    <t>Pb</t>
  </si>
  <si>
    <t>Zn</t>
  </si>
  <si>
    <t>Lims ID</t>
  </si>
  <si>
    <t>No</t>
  </si>
  <si>
    <t>Details</t>
  </si>
  <si>
    <t>Lab ID</t>
  </si>
  <si>
    <t>Type</t>
  </si>
  <si>
    <t>Date</t>
  </si>
  <si>
    <t>%</t>
  </si>
  <si>
    <t>mg/kg</t>
  </si>
  <si>
    <t>MR20 007</t>
  </si>
  <si>
    <t>Plant</t>
  </si>
  <si>
    <t>MR20 008</t>
  </si>
  <si>
    <t>MR20 009</t>
  </si>
  <si>
    <t>Ice Plant</t>
  </si>
  <si>
    <t>MR20 010</t>
  </si>
  <si>
    <t>Three Cornered Leak</t>
  </si>
  <si>
    <t>MR20 011</t>
  </si>
  <si>
    <t>Apple Mint</t>
  </si>
  <si>
    <t>MR20 012</t>
  </si>
  <si>
    <t>Siberian Purslane</t>
  </si>
  <si>
    <t>MR20 013</t>
  </si>
  <si>
    <t>MR20 014</t>
  </si>
  <si>
    <t>MR20 015</t>
  </si>
  <si>
    <t>Iberian Comfrey</t>
  </si>
  <si>
    <t>MR20 016</t>
  </si>
  <si>
    <t>Mo</t>
  </si>
  <si>
    <t>P1</t>
  </si>
  <si>
    <t>P2</t>
  </si>
  <si>
    <t>P3</t>
  </si>
  <si>
    <t>P4</t>
  </si>
  <si>
    <t>P5</t>
  </si>
  <si>
    <t>P6</t>
  </si>
  <si>
    <t>P7</t>
  </si>
  <si>
    <t>P8</t>
  </si>
  <si>
    <t>P9</t>
  </si>
  <si>
    <t>a bit higher than normal range</t>
  </si>
  <si>
    <t>a lot higher than normal range</t>
  </si>
  <si>
    <t>no normal range specified, but looks higher</t>
  </si>
  <si>
    <t>also high level in soil</t>
  </si>
  <si>
    <t>The soil in this bed (5) is high in Cu but not Mg or Zn. Perhaps saltbush is just good at taking up micronutrients. It has the highest amount of Na.
Compared to the 2016 test, this had almost double the Na, significantly more Mn, but less Fe, Pb and Zn.</t>
  </si>
  <si>
    <t>No corresponding soil test. No high levels</t>
  </si>
  <si>
    <t>The soil in this bed (4) is high in Al and Fe and so is sorrel, but the soil wasn't high in P, Co, Pb or Zn. The high levels of K and Cr in soil haven't appeared in the sorrel. 
Compared to the 2016 test, the sorrel has more Al and Pb. About the same quantity of elements are lower or higher than last time.</t>
  </si>
  <si>
    <t>No corresponding soil test. Hi levels of P, Cd and Zn in ice plant.</t>
  </si>
  <si>
    <t>Three Cornered Leek</t>
  </si>
  <si>
    <t>The Pb in the soil test (1) has not appeared in the three cornered leek in fact it has the least Pb
Compared to the 2016 test, this three cornered leek, from the same patch, has less of nearly every element. This bed has perhaps become depleted. The only element that is higher this time is Na.</t>
  </si>
  <si>
    <t>The soil in this bed (3) was also high in Cu, Pb and Zn, but not particularly high in these other nutrients. Mint seems to be particularly good at taking up nutrients, including good nutrients like Fe but also Pb – it has accumulated the most Pb.</t>
  </si>
  <si>
    <t>The soil in this bed (6) is high in Pb and Zn but not all these other nutrients. Look at the results for Mn! Perhaps purslane is another amazing acculumulator?</t>
  </si>
  <si>
    <t>The soil in this bed (5) is high in Cu but not Mg, P, Cd or Zn. Perhaps sea beet is just good at taking up micronutrients.</t>
  </si>
  <si>
    <t>The soil in this bed (2) was high in Cu and Pb but this hasn't appeared in the Babington's leek.It has the highest amount of S.</t>
  </si>
  <si>
    <t>No corresponding soil test. High levels of micronutrients and Pb in the comfrey.</t>
  </si>
  <si>
    <t>NORMAL RANGE
From http://agbioresearch.msu.edu/uploads/files/Research_Center/NW_Mich_Hort/General/MSUFruitLeafAnalysisGuidelines.pdf
Apple leaf, cherry leaf, peach leaf</t>
  </si>
  <si>
    <t>1.7-4.5</t>
  </si>
  <si>
    <t>1.2-2.5</t>
  </si>
  <si>
    <t>0.2-2.5</t>
  </si>
  <si>
    <t>0.25-0.6</t>
  </si>
  <si>
    <t>0.1-0.3</t>
  </si>
  <si>
    <t>20-60</t>
  </si>
  <si>
    <t>60 – 250</t>
  </si>
  <si>
    <t>25 – 100</t>
  </si>
  <si>
    <t>0.001 – 0.124</t>
  </si>
  <si>
    <t>10 – 20</t>
  </si>
  <si>
    <t>15 – 50</t>
  </si>
  <si>
    <t>Maximum level – EU http://eur-lex.europa.eu/legal-content/EN/TXT/PDF/?uri=CELEX:32006R1881&amp;from=EN</t>
  </si>
  <si>
    <t>Source: https://www.gov.uk/government/uploads/system/uploads/attachment_data/file/313899/SCHO0709BQRO-e-e.pdf</t>
  </si>
  <si>
    <t>http://eur-lex.europa.eu/legal-content/EN/TXT/PDF/?uri=CELEX:32006R1881&amp;from=EN</t>
  </si>
  <si>
    <t>Soil-to-plant concentration factor, mg kg -1, Fresh Weight per mg kg -1</t>
  </si>
  <si>
    <t>Green veg produce</t>
  </si>
  <si>
    <t>5.2 × 10-2</t>
  </si>
  <si>
    <t>Sr</t>
  </si>
  <si>
    <t>As</t>
  </si>
  <si>
    <t>Hg</t>
  </si>
  <si>
    <t>Zr</t>
  </si>
  <si>
    <t>Sb</t>
  </si>
  <si>
    <t>Se</t>
  </si>
  <si>
    <t>Sn</t>
  </si>
  <si>
    <t>Cl</t>
  </si>
  <si>
    <t>N(NO3)</t>
  </si>
  <si>
    <t>S(SO4)</t>
  </si>
  <si>
    <t>P(PO4)</t>
  </si>
  <si>
    <t>N(NO2)</t>
  </si>
  <si>
    <t>NO3</t>
  </si>
  <si>
    <t>SO4</t>
  </si>
  <si>
    <t>PO4</t>
  </si>
  <si>
    <t>NO2</t>
  </si>
  <si>
    <t>Soil</t>
  </si>
  <si>
    <t>Nepal Pepper</t>
  </si>
  <si>
    <t>Medlar Bed</t>
  </si>
  <si>
    <t>Pond Bed</t>
  </si>
  <si>
    <t>Peach &amp; Saltbush</t>
  </si>
  <si>
    <t>Old Forest (S03 last time)</t>
  </si>
  <si>
    <t>Nepal Pepper (S02 last time)</t>
  </si>
  <si>
    <t>Cd
Cadmium</t>
  </si>
  <si>
    <t>Cr
Chromium</t>
  </si>
  <si>
    <t>Pb
Lead</t>
  </si>
  <si>
    <t>Zn
Zinc</t>
  </si>
  <si>
    <t>As
Arsenic</t>
  </si>
  <si>
    <t>Hg
Mercury</t>
  </si>
  <si>
    <t>Mo
Molybdenum</t>
  </si>
  <si>
    <t>Sb
Antimony</t>
  </si>
  <si>
    <t>Se
Selenium</t>
  </si>
  <si>
    <t>Sn
Tin</t>
  </si>
  <si>
    <t>noticeably low</t>
  </si>
  <si>
    <t>higher level than 2016</t>
  </si>
  <si>
    <t xml:space="preserve">Soil Guidelines Values by the Environment Agency </t>
  </si>
  <si>
    <t>Residential</t>
  </si>
  <si>
    <t xml:space="preserve">Allotment </t>
  </si>
  <si>
    <t xml:space="preserve">Commercial </t>
  </si>
  <si>
    <t>Soil Guidelines Values from Best Practice Guidance – Forestry, page 5</t>
  </si>
  <si>
    <t>Dutch intervention levels</t>
  </si>
  <si>
    <t>Source: https://www.gov.uk/government/uploads/system/uploads/attachment_data/file/313877/scho0309bpqg-e-e.pdf</t>
  </si>
  <si>
    <t>Mercury accumulates in plant roots</t>
  </si>
  <si>
    <t>figures from Env Agency are for methyl mercury – can also have elemental mercury and inorganic mercury</t>
  </si>
</sst>
</file>

<file path=xl/styles.xml><?xml version="1.0" encoding="utf-8"?>
<styleSheet xmlns="http://schemas.openxmlformats.org/spreadsheetml/2006/main">
  <numFmts count="10">
    <numFmt numFmtId="164" formatCode="GENERAL"/>
    <numFmt numFmtId="165" formatCode="[$£-809]#,##0.00;[RED]\-[$£-809]#,##0.00"/>
    <numFmt numFmtId="166" formatCode="@"/>
    <numFmt numFmtId="167" formatCode="0"/>
    <numFmt numFmtId="168" formatCode="DD/MM/YYYY"/>
    <numFmt numFmtId="169" formatCode="0.000"/>
    <numFmt numFmtId="170" formatCode="0.00"/>
    <numFmt numFmtId="171" formatCode="DD/MM/YY"/>
    <numFmt numFmtId="172" formatCode="DD/MM/YYYY"/>
    <numFmt numFmtId="173" formatCode="0.0"/>
  </numFmts>
  <fonts count="24">
    <font>
      <sz val="10"/>
      <name val="Arial"/>
      <family val="2"/>
    </font>
    <font>
      <b/>
      <sz val="10"/>
      <name val="Arial"/>
      <family val="2"/>
    </font>
    <font>
      <i/>
      <sz val="10"/>
      <name val="Arial"/>
      <family val="2"/>
    </font>
    <font>
      <u val="single"/>
      <sz val="10"/>
      <name val="Arial"/>
      <family val="2"/>
    </font>
    <font>
      <b/>
      <sz val="10"/>
      <color indexed="18"/>
      <name val="Arial"/>
      <family val="2"/>
    </font>
    <font>
      <sz val="10"/>
      <color indexed="18"/>
      <name val="Arial"/>
      <family val="2"/>
    </font>
    <font>
      <sz val="12"/>
      <color indexed="18"/>
      <name val="Arial"/>
      <family val="2"/>
    </font>
    <font>
      <b/>
      <u val="double"/>
      <sz val="10"/>
      <name val="Arial"/>
      <family val="2"/>
    </font>
    <font>
      <u val="double"/>
      <sz val="10"/>
      <name val="Arial"/>
      <family val="2"/>
    </font>
    <font>
      <b/>
      <sz val="8"/>
      <color indexed="8"/>
      <name val="Arial"/>
      <family val="2"/>
    </font>
    <font>
      <sz val="8"/>
      <name val="Arial"/>
      <family val="2"/>
    </font>
    <font>
      <sz val="8"/>
      <color indexed="8"/>
      <name val="Arial"/>
      <family val="2"/>
    </font>
    <font>
      <sz val="10"/>
      <color indexed="8"/>
      <name val="Arial"/>
      <family val="2"/>
    </font>
    <font>
      <sz val="9"/>
      <name val="Arial"/>
      <family val="2"/>
    </font>
    <font>
      <sz val="9"/>
      <color indexed="8"/>
      <name val="Arial"/>
      <family val="2"/>
    </font>
    <font>
      <b/>
      <sz val="9"/>
      <name val="Arial"/>
      <family val="2"/>
    </font>
    <font>
      <b/>
      <sz val="9"/>
      <color indexed="8"/>
      <name val="Arial"/>
      <family val="2"/>
    </font>
    <font>
      <b/>
      <sz val="9"/>
      <color indexed="59"/>
      <name val="Arial"/>
      <family val="2"/>
    </font>
    <font>
      <b/>
      <sz val="9"/>
      <color indexed="14"/>
      <name val="Arial"/>
      <family val="2"/>
    </font>
    <font>
      <b/>
      <sz val="9"/>
      <color indexed="12"/>
      <name val="Arial"/>
      <family val="2"/>
    </font>
    <font>
      <sz val="9"/>
      <color indexed="12"/>
      <name val="Arial"/>
      <family val="2"/>
    </font>
    <font>
      <sz val="9"/>
      <color indexed="25"/>
      <name val="Arial"/>
      <family val="2"/>
    </font>
    <font>
      <sz val="10"/>
      <color indexed="12"/>
      <name val="Arial"/>
      <family val="2"/>
    </font>
    <font>
      <b/>
      <sz val="8"/>
      <name val="Arial"/>
      <family val="2"/>
    </font>
  </fonts>
  <fills count="11">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3"/>
        <bgColor indexed="64"/>
      </patternFill>
    </fill>
    <fill>
      <patternFill patternType="solid">
        <fgColor indexed="25"/>
        <bgColor indexed="64"/>
      </patternFill>
    </fill>
    <fill>
      <patternFill patternType="solid">
        <fgColor indexed="48"/>
        <bgColor indexed="64"/>
      </patternFill>
    </fill>
    <fill>
      <patternFill patternType="solid">
        <fgColor indexed="10"/>
        <bgColor indexed="64"/>
      </patternFill>
    </fill>
    <fill>
      <patternFill patternType="solid">
        <fgColor indexed="44"/>
        <bgColor indexed="64"/>
      </patternFill>
    </fill>
    <fill>
      <patternFill patternType="solid">
        <fgColor indexed="42"/>
        <bgColor indexed="64"/>
      </patternFill>
    </fill>
  </fills>
  <borders count="31">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color indexed="63"/>
      </left>
      <right>
        <color indexed="63"/>
      </right>
      <top>
        <color indexed="63"/>
      </top>
      <bottom style="thin">
        <color indexed="9"/>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hair">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color indexed="63"/>
      </left>
      <right>
        <color indexed="63"/>
      </right>
      <top style="hair">
        <color indexed="8"/>
      </top>
      <bottom>
        <color indexed="63"/>
      </bottom>
    </border>
    <border>
      <left style="medium">
        <color indexed="8"/>
      </left>
      <right>
        <color indexed="63"/>
      </right>
      <top style="hair">
        <color indexed="8"/>
      </top>
      <bottom>
        <color indexed="63"/>
      </bottom>
    </border>
    <border>
      <left>
        <color indexed="63"/>
      </left>
      <right style="medium">
        <color indexed="8"/>
      </right>
      <top style="hair">
        <color indexed="8"/>
      </top>
      <bottom>
        <color indexed="63"/>
      </bottom>
    </border>
    <border>
      <left style="hair">
        <color indexed="8"/>
      </left>
      <right style="thin">
        <color indexed="8"/>
      </right>
      <top style="thin">
        <color indexed="8"/>
      </top>
      <bottom style="hair">
        <color indexed="8"/>
      </bottom>
    </border>
    <border>
      <left>
        <color indexed="63"/>
      </left>
      <right>
        <color indexed="63"/>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color indexed="63"/>
      </top>
      <bottom style="hair">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93">
    <xf numFmtId="164" fontId="0" fillId="0" borderId="0" xfId="0" applyAlignment="1">
      <alignment/>
    </xf>
    <xf numFmtId="164" fontId="1" fillId="2" borderId="0" xfId="0" applyFont="1" applyFill="1" applyBorder="1" applyAlignment="1">
      <alignment horizontal="center"/>
    </xf>
    <xf numFmtId="164" fontId="0" fillId="0" borderId="1" xfId="0" applyBorder="1" applyAlignment="1">
      <alignment horizontal="left" wrapText="1"/>
    </xf>
    <xf numFmtId="164" fontId="0" fillId="0" borderId="1" xfId="0" applyFont="1" applyFill="1" applyBorder="1" applyAlignment="1">
      <alignment/>
    </xf>
    <xf numFmtId="164" fontId="2" fillId="0" borderId="1" xfId="0" applyFont="1" applyBorder="1" applyAlignment="1">
      <alignment/>
    </xf>
    <xf numFmtId="164" fontId="0" fillId="0" borderId="1" xfId="0" applyFont="1" applyBorder="1" applyAlignment="1">
      <alignment/>
    </xf>
    <xf numFmtId="164" fontId="0" fillId="0" borderId="1" xfId="0" applyFont="1" applyBorder="1" applyAlignment="1">
      <alignment horizontal="left" wrapText="1"/>
    </xf>
    <xf numFmtId="164" fontId="2" fillId="0" borderId="0" xfId="0" applyFont="1" applyAlignment="1">
      <alignment/>
    </xf>
    <xf numFmtId="164" fontId="0" fillId="0" borderId="1" xfId="0" applyBorder="1" applyAlignment="1">
      <alignment horizontal="center" vertical="center"/>
    </xf>
    <xf numFmtId="164" fontId="1" fillId="0" borderId="0" xfId="0" applyFont="1" applyFill="1" applyAlignment="1">
      <alignment horizontal="center"/>
    </xf>
    <xf numFmtId="164" fontId="0" fillId="0" borderId="0" xfId="0" applyFill="1" applyAlignment="1">
      <alignment/>
    </xf>
    <xf numFmtId="164" fontId="1" fillId="0" borderId="1" xfId="0" applyFont="1" applyBorder="1" applyAlignment="1">
      <alignment wrapText="1"/>
    </xf>
    <xf numFmtId="164" fontId="1" fillId="0" borderId="0" xfId="0" applyFont="1" applyFill="1" applyBorder="1" applyAlignment="1">
      <alignment horizontal="center"/>
    </xf>
    <xf numFmtId="164" fontId="1" fillId="0" borderId="1" xfId="0" applyFont="1" applyBorder="1" applyAlignment="1">
      <alignment horizontal="center" vertical="center"/>
    </xf>
    <xf numFmtId="164" fontId="1" fillId="0" borderId="0" xfId="0" applyFont="1" applyAlignment="1">
      <alignment/>
    </xf>
    <xf numFmtId="164" fontId="0" fillId="0" borderId="1" xfId="0" applyFont="1" applyBorder="1" applyAlignment="1">
      <alignment horizontal="center" vertical="center"/>
    </xf>
    <xf numFmtId="165" fontId="0" fillId="0" borderId="1" xfId="0" applyNumberFormat="1" applyFont="1" applyBorder="1" applyAlignment="1">
      <alignment/>
    </xf>
    <xf numFmtId="164" fontId="0" fillId="0" borderId="0" xfId="0" applyFont="1" applyAlignment="1">
      <alignment/>
    </xf>
    <xf numFmtId="164" fontId="0" fillId="0" borderId="0" xfId="0" applyFont="1" applyAlignment="1">
      <alignment wrapText="1"/>
    </xf>
    <xf numFmtId="165" fontId="0" fillId="0" borderId="0" xfId="0" applyNumberFormat="1" applyFont="1" applyAlignment="1">
      <alignment/>
    </xf>
    <xf numFmtId="164" fontId="4" fillId="0" borderId="1" xfId="0" applyFont="1" applyBorder="1" applyAlignment="1">
      <alignment horizontal="left" vertical="center"/>
    </xf>
    <xf numFmtId="164" fontId="0" fillId="0" borderId="1" xfId="0" applyFont="1" applyFill="1" applyBorder="1" applyAlignment="1">
      <alignment wrapText="1"/>
    </xf>
    <xf numFmtId="165" fontId="1" fillId="0" borderId="1" xfId="0" applyNumberFormat="1" applyFont="1" applyBorder="1" applyAlignment="1">
      <alignment horizontal="center" wrapText="1"/>
    </xf>
    <xf numFmtId="164" fontId="5" fillId="0" borderId="1" xfId="0" applyFont="1" applyBorder="1" applyAlignment="1">
      <alignment/>
    </xf>
    <xf numFmtId="164" fontId="0" fillId="0" borderId="1" xfId="0" applyFont="1" applyBorder="1" applyAlignment="1">
      <alignment wrapText="1"/>
    </xf>
    <xf numFmtId="165" fontId="0" fillId="0" borderId="1" xfId="0" applyNumberFormat="1" applyFont="1" applyBorder="1" applyAlignment="1">
      <alignment wrapText="1"/>
    </xf>
    <xf numFmtId="164" fontId="6" fillId="0" borderId="1" xfId="0" applyFont="1" applyBorder="1" applyAlignment="1">
      <alignment/>
    </xf>
    <xf numFmtId="165" fontId="1" fillId="0" borderId="1" xfId="0" applyNumberFormat="1" applyFont="1" applyBorder="1" applyAlignment="1">
      <alignment/>
    </xf>
    <xf numFmtId="164" fontId="0" fillId="0" borderId="1" xfId="0" applyBorder="1" applyAlignment="1">
      <alignment wrapText="1"/>
    </xf>
    <xf numFmtId="164" fontId="0" fillId="0" borderId="1" xfId="0" applyFont="1" applyBorder="1" applyAlignment="1">
      <alignment horizontal="right" wrapText="1"/>
    </xf>
    <xf numFmtId="164" fontId="6" fillId="0" borderId="0" xfId="0" applyFont="1" applyAlignment="1">
      <alignment/>
    </xf>
    <xf numFmtId="164" fontId="1" fillId="0" borderId="1" xfId="0" applyFont="1" applyBorder="1" applyAlignment="1">
      <alignment horizontal="left" vertical="center"/>
    </xf>
    <xf numFmtId="164" fontId="0" fillId="0" borderId="2" xfId="0" applyFont="1" applyBorder="1" applyAlignment="1">
      <alignment/>
    </xf>
    <xf numFmtId="164" fontId="7" fillId="0" borderId="2" xfId="0" applyFont="1" applyBorder="1" applyAlignment="1">
      <alignment horizontal="right" wrapText="1"/>
    </xf>
    <xf numFmtId="165" fontId="8" fillId="0" borderId="2" xfId="0" applyNumberFormat="1" applyFont="1" applyBorder="1" applyAlignment="1">
      <alignment/>
    </xf>
    <xf numFmtId="165" fontId="7" fillId="0" borderId="2" xfId="0" applyNumberFormat="1" applyFont="1" applyBorder="1" applyAlignment="1">
      <alignment/>
    </xf>
    <xf numFmtId="164" fontId="0" fillId="0" borderId="0" xfId="0" applyAlignment="1">
      <alignment wrapText="1"/>
    </xf>
    <xf numFmtId="166" fontId="9" fillId="3" borderId="1" xfId="0" applyNumberFormat="1" applyFont="1" applyFill="1" applyBorder="1" applyAlignment="1">
      <alignment horizontal="center" vertical="center"/>
    </xf>
    <xf numFmtId="164" fontId="10" fillId="0" borderId="3" xfId="0" applyFont="1" applyFill="1" applyBorder="1" applyAlignment="1">
      <alignment horizontal="center"/>
    </xf>
    <xf numFmtId="164" fontId="10" fillId="0" borderId="4" xfId="0" applyFont="1" applyFill="1" applyBorder="1" applyAlignment="1">
      <alignment horizontal="center"/>
    </xf>
    <xf numFmtId="166" fontId="9" fillId="3" borderId="5" xfId="0" applyNumberFormat="1" applyFont="1" applyFill="1" applyBorder="1" applyAlignment="1">
      <alignment horizontal="center" vertical="center"/>
    </xf>
    <xf numFmtId="167" fontId="9" fillId="3" borderId="1" xfId="0" applyNumberFormat="1" applyFont="1" applyFill="1" applyBorder="1" applyAlignment="1">
      <alignment horizontal="center" vertical="center"/>
    </xf>
    <xf numFmtId="168" fontId="9" fillId="3" borderId="1" xfId="0" applyNumberFormat="1" applyFont="1" applyFill="1" applyBorder="1" applyAlignment="1">
      <alignment horizontal="center" vertical="center"/>
    </xf>
    <xf numFmtId="169" fontId="11" fillId="0" borderId="1" xfId="0" applyNumberFormat="1" applyFont="1" applyFill="1" applyBorder="1" applyAlignment="1">
      <alignment vertical="top"/>
    </xf>
    <xf numFmtId="170" fontId="11" fillId="0" borderId="1" xfId="0" applyNumberFormat="1" applyFont="1" applyFill="1" applyBorder="1" applyAlignment="1">
      <alignment vertical="top"/>
    </xf>
    <xf numFmtId="167" fontId="11" fillId="0" borderId="1" xfId="0" applyNumberFormat="1" applyFont="1" applyFill="1" applyBorder="1" applyAlignment="1">
      <alignment vertical="top"/>
    </xf>
    <xf numFmtId="167" fontId="9" fillId="4" borderId="1" xfId="0" applyNumberFormat="1" applyFont="1" applyFill="1" applyBorder="1" applyAlignment="1">
      <alignment horizontal="center" vertical="center"/>
    </xf>
    <xf numFmtId="164" fontId="12" fillId="0" borderId="0" xfId="0" applyFont="1" applyAlignment="1">
      <alignment/>
    </xf>
    <xf numFmtId="164" fontId="12" fillId="0" borderId="6" xfId="0" applyFont="1" applyBorder="1" applyAlignment="1">
      <alignment/>
    </xf>
    <xf numFmtId="164" fontId="12" fillId="0" borderId="0" xfId="0" applyFont="1" applyFill="1" applyAlignment="1">
      <alignment/>
    </xf>
    <xf numFmtId="164" fontId="12" fillId="0" borderId="0" xfId="0" applyFont="1" applyFill="1" applyAlignment="1">
      <alignment horizontal="right"/>
    </xf>
    <xf numFmtId="164" fontId="12" fillId="0" borderId="0" xfId="0" applyFont="1" applyAlignment="1">
      <alignment horizontal="right"/>
    </xf>
    <xf numFmtId="164" fontId="13" fillId="0" borderId="0" xfId="0" applyFont="1" applyAlignment="1">
      <alignment wrapText="1"/>
    </xf>
    <xf numFmtId="164" fontId="13" fillId="0" borderId="0" xfId="0" applyFont="1" applyAlignment="1">
      <alignment/>
    </xf>
    <xf numFmtId="170" fontId="13" fillId="0" borderId="0" xfId="0" applyNumberFormat="1" applyFont="1" applyAlignment="1">
      <alignment/>
    </xf>
    <xf numFmtId="164" fontId="13" fillId="5" borderId="0" xfId="0" applyFont="1" applyFill="1" applyAlignment="1">
      <alignment horizontal="right" wrapText="1"/>
    </xf>
    <xf numFmtId="170" fontId="14" fillId="0" borderId="0" xfId="0" applyNumberFormat="1" applyFont="1" applyAlignment="1">
      <alignment wrapText="1"/>
    </xf>
    <xf numFmtId="164" fontId="14" fillId="0" borderId="0" xfId="0" applyFont="1" applyAlignment="1">
      <alignment wrapText="1"/>
    </xf>
    <xf numFmtId="171" fontId="14" fillId="0" borderId="0" xfId="0" applyNumberFormat="1" applyFont="1" applyAlignment="1">
      <alignment wrapText="1"/>
    </xf>
    <xf numFmtId="164" fontId="13" fillId="6" borderId="0" xfId="0" applyFont="1" applyFill="1" applyAlignment="1">
      <alignment horizontal="right" wrapText="1"/>
    </xf>
    <xf numFmtId="164" fontId="13" fillId="7" borderId="0" xfId="0" applyFont="1" applyFill="1" applyAlignment="1">
      <alignment horizontal="right" wrapText="1"/>
    </xf>
    <xf numFmtId="167" fontId="14" fillId="0" borderId="7" xfId="0" applyNumberFormat="1" applyFont="1" applyFill="1" applyBorder="1" applyAlignment="1">
      <alignment horizontal="right" vertical="top" wrapText="1"/>
    </xf>
    <xf numFmtId="164" fontId="15" fillId="2" borderId="0" xfId="0" applyFont="1" applyFill="1" applyBorder="1" applyAlignment="1">
      <alignment horizontal="center" wrapText="1"/>
    </xf>
    <xf numFmtId="164" fontId="13" fillId="3" borderId="0" xfId="0" applyFont="1" applyFill="1" applyAlignment="1">
      <alignment horizontal="right" wrapText="1"/>
    </xf>
    <xf numFmtId="170" fontId="16" fillId="3" borderId="1" xfId="0" applyNumberFormat="1" applyFont="1" applyFill="1" applyBorder="1" applyAlignment="1">
      <alignment horizontal="center" vertical="center"/>
    </xf>
    <xf numFmtId="166" fontId="16" fillId="3" borderId="1" xfId="0" applyNumberFormat="1" applyFont="1" applyFill="1" applyBorder="1" applyAlignment="1">
      <alignment horizontal="center" vertical="center"/>
    </xf>
    <xf numFmtId="170" fontId="13" fillId="3" borderId="8" xfId="0" applyNumberFormat="1" applyFont="1" applyFill="1" applyBorder="1" applyAlignment="1">
      <alignment horizontal="center" vertical="center" wrapText="1"/>
    </xf>
    <xf numFmtId="166" fontId="13" fillId="3" borderId="8" xfId="0" applyNumberFormat="1" applyFont="1" applyFill="1" applyBorder="1" applyAlignment="1">
      <alignment horizontal="center" vertical="center" wrapText="1"/>
    </xf>
    <xf numFmtId="166" fontId="16" fillId="3" borderId="1" xfId="0" applyNumberFormat="1" applyFont="1" applyFill="1" applyBorder="1" applyAlignment="1">
      <alignment horizontal="left" vertical="center" wrapText="1"/>
    </xf>
    <xf numFmtId="170" fontId="14" fillId="0" borderId="1" xfId="0" applyNumberFormat="1" applyFont="1" applyFill="1" applyBorder="1" applyAlignment="1">
      <alignment vertical="top"/>
    </xf>
    <xf numFmtId="170" fontId="14" fillId="8" borderId="1" xfId="0" applyNumberFormat="1" applyFont="1" applyFill="1" applyBorder="1" applyAlignment="1">
      <alignment vertical="top"/>
    </xf>
    <xf numFmtId="170" fontId="14" fillId="5" borderId="1" xfId="0" applyNumberFormat="1" applyFont="1" applyFill="1" applyBorder="1" applyAlignment="1">
      <alignment vertical="top"/>
    </xf>
    <xf numFmtId="167" fontId="14" fillId="7" borderId="1" xfId="0" applyNumberFormat="1" applyFont="1" applyFill="1" applyBorder="1" applyAlignment="1">
      <alignment vertical="top"/>
    </xf>
    <xf numFmtId="167" fontId="14" fillId="0" borderId="1" xfId="0" applyNumberFormat="1" applyFont="1" applyFill="1" applyBorder="1" applyAlignment="1">
      <alignment vertical="top"/>
    </xf>
    <xf numFmtId="170" fontId="14" fillId="0" borderId="7" xfId="0" applyNumberFormat="1" applyFont="1" applyFill="1" applyBorder="1" applyAlignment="1">
      <alignment vertical="top"/>
    </xf>
    <xf numFmtId="170" fontId="14" fillId="7" borderId="1" xfId="0" applyNumberFormat="1" applyFont="1" applyFill="1" applyBorder="1" applyAlignment="1">
      <alignment vertical="top"/>
    </xf>
    <xf numFmtId="167" fontId="14" fillId="6" borderId="1" xfId="0" applyNumberFormat="1" applyFont="1" applyFill="1" applyBorder="1" applyAlignment="1">
      <alignment vertical="top"/>
    </xf>
    <xf numFmtId="164" fontId="17" fillId="0" borderId="0" xfId="0" applyFont="1" applyAlignment="1">
      <alignment wrapText="1"/>
    </xf>
    <xf numFmtId="167" fontId="14" fillId="7" borderId="7" xfId="0" applyNumberFormat="1" applyFont="1" applyFill="1" applyBorder="1" applyAlignment="1">
      <alignment vertical="top"/>
    </xf>
    <xf numFmtId="167" fontId="14" fillId="5" borderId="7" xfId="0" applyNumberFormat="1" applyFont="1" applyFill="1" applyBorder="1" applyAlignment="1">
      <alignment vertical="top"/>
    </xf>
    <xf numFmtId="167" fontId="14" fillId="5" borderId="1" xfId="0" applyNumberFormat="1" applyFont="1" applyFill="1" applyBorder="1" applyAlignment="1">
      <alignment vertical="top"/>
    </xf>
    <xf numFmtId="164" fontId="18" fillId="0" borderId="0" xfId="0" applyFont="1" applyAlignment="1">
      <alignment wrapText="1"/>
    </xf>
    <xf numFmtId="170" fontId="14" fillId="6" borderId="1" xfId="0" applyNumberFormat="1" applyFont="1" applyFill="1" applyBorder="1" applyAlignment="1">
      <alignment vertical="top"/>
    </xf>
    <xf numFmtId="167" fontId="14" fillId="8" borderId="1" xfId="0" applyNumberFormat="1" applyFont="1" applyFill="1" applyBorder="1" applyAlignment="1">
      <alignment vertical="top"/>
    </xf>
    <xf numFmtId="170" fontId="14" fillId="7" borderId="7" xfId="0" applyNumberFormat="1" applyFont="1" applyFill="1" applyBorder="1" applyAlignment="1">
      <alignment vertical="top"/>
    </xf>
    <xf numFmtId="167" fontId="14" fillId="8" borderId="7" xfId="0" applyNumberFormat="1" applyFont="1" applyFill="1" applyBorder="1" applyAlignment="1">
      <alignment vertical="top"/>
    </xf>
    <xf numFmtId="166" fontId="16" fillId="3" borderId="1" xfId="0" applyNumberFormat="1" applyFont="1" applyFill="1" applyBorder="1" applyAlignment="1">
      <alignment horizontal="center" vertical="center" wrapText="1"/>
    </xf>
    <xf numFmtId="169" fontId="14" fillId="0" borderId="1" xfId="0" applyNumberFormat="1" applyFont="1" applyFill="1" applyBorder="1" applyAlignment="1">
      <alignment vertical="top"/>
    </xf>
    <xf numFmtId="170" fontId="16" fillId="0" borderId="0" xfId="0" applyNumberFormat="1" applyFont="1" applyAlignment="1">
      <alignment/>
    </xf>
    <xf numFmtId="164" fontId="16" fillId="0" borderId="0" xfId="0" applyFont="1" applyAlignment="1">
      <alignment/>
    </xf>
    <xf numFmtId="164" fontId="16" fillId="0" borderId="0" xfId="0" applyFont="1" applyAlignment="1">
      <alignment wrapText="1"/>
    </xf>
    <xf numFmtId="170" fontId="16" fillId="0" borderId="0" xfId="0" applyNumberFormat="1" applyFont="1" applyAlignment="1">
      <alignment wrapText="1"/>
    </xf>
    <xf numFmtId="164" fontId="16" fillId="0" borderId="0" xfId="0" applyFont="1" applyFill="1" applyAlignment="1">
      <alignment/>
    </xf>
    <xf numFmtId="164" fontId="19" fillId="0" borderId="0" xfId="0" applyFont="1" applyAlignment="1">
      <alignment horizontal="right" wrapText="1"/>
    </xf>
    <xf numFmtId="164" fontId="15" fillId="0" borderId="0" xfId="0" applyFont="1" applyAlignment="1">
      <alignment wrapText="1"/>
    </xf>
    <xf numFmtId="171" fontId="16" fillId="0" borderId="0" xfId="0" applyNumberFormat="1" applyFont="1" applyAlignment="1">
      <alignment wrapText="1"/>
    </xf>
    <xf numFmtId="164" fontId="20" fillId="0" borderId="0" xfId="0" applyFont="1" applyAlignment="1">
      <alignment horizontal="right"/>
    </xf>
    <xf numFmtId="170" fontId="14" fillId="0" borderId="6" xfId="0" applyNumberFormat="1" applyFont="1" applyBorder="1" applyAlignment="1">
      <alignment/>
    </xf>
    <xf numFmtId="164" fontId="14" fillId="0" borderId="6" xfId="0" applyFont="1" applyBorder="1" applyAlignment="1">
      <alignment/>
    </xf>
    <xf numFmtId="164" fontId="13" fillId="0" borderId="1" xfId="0" applyFont="1" applyFill="1" applyBorder="1" applyAlignment="1">
      <alignment wrapText="1"/>
    </xf>
    <xf numFmtId="164" fontId="14" fillId="0" borderId="0" xfId="0" applyFont="1" applyFill="1" applyAlignment="1">
      <alignment/>
    </xf>
    <xf numFmtId="170" fontId="14" fillId="0" borderId="0" xfId="0" applyNumberFormat="1" applyFont="1" applyFill="1" applyAlignment="1">
      <alignment horizontal="right"/>
    </xf>
    <xf numFmtId="164" fontId="14" fillId="0" borderId="0" xfId="0" applyFont="1" applyFill="1" applyAlignment="1">
      <alignment horizontal="right"/>
    </xf>
    <xf numFmtId="164" fontId="14" fillId="5" borderId="0" xfId="0" applyFont="1" applyFill="1" applyAlignment="1">
      <alignment horizontal="right"/>
    </xf>
    <xf numFmtId="164" fontId="14" fillId="7" borderId="0" xfId="0" applyFont="1" applyFill="1" applyAlignment="1">
      <alignment horizontal="right"/>
    </xf>
    <xf numFmtId="164" fontId="13" fillId="0" borderId="0" xfId="0" applyFont="1" applyFill="1" applyAlignment="1">
      <alignment/>
    </xf>
    <xf numFmtId="164" fontId="13" fillId="0" borderId="0" xfId="0" applyFont="1" applyFill="1" applyAlignment="1">
      <alignment wrapText="1"/>
    </xf>
    <xf numFmtId="170" fontId="14" fillId="6" borderId="0" xfId="0" applyNumberFormat="1" applyFont="1" applyFill="1" applyAlignment="1">
      <alignment horizontal="right"/>
    </xf>
    <xf numFmtId="170" fontId="14" fillId="5" borderId="0" xfId="0" applyNumberFormat="1" applyFont="1" applyFill="1" applyAlignment="1">
      <alignment horizontal="right"/>
    </xf>
    <xf numFmtId="164" fontId="14" fillId="6" borderId="0" xfId="0" applyFont="1" applyFill="1" applyAlignment="1">
      <alignment horizontal="right"/>
    </xf>
    <xf numFmtId="164" fontId="21" fillId="0" borderId="0" xfId="0" applyFont="1" applyFill="1" applyAlignment="1">
      <alignment/>
    </xf>
    <xf numFmtId="170" fontId="14" fillId="7" borderId="0" xfId="0" applyNumberFormat="1" applyFont="1" applyFill="1" applyAlignment="1">
      <alignment horizontal="right"/>
    </xf>
    <xf numFmtId="164" fontId="13" fillId="0" borderId="1" xfId="0" applyFont="1" applyBorder="1" applyAlignment="1">
      <alignment wrapText="1"/>
    </xf>
    <xf numFmtId="164" fontId="14" fillId="0" borderId="0" xfId="0" applyFont="1" applyAlignment="1">
      <alignment/>
    </xf>
    <xf numFmtId="170" fontId="14" fillId="0" borderId="0" xfId="0" applyNumberFormat="1" applyFont="1" applyAlignment="1">
      <alignment horizontal="right"/>
    </xf>
    <xf numFmtId="164" fontId="14" fillId="0" borderId="0" xfId="0" applyFont="1" applyAlignment="1">
      <alignment horizontal="right"/>
    </xf>
    <xf numFmtId="164" fontId="21" fillId="0" borderId="0" xfId="0" applyFont="1" applyAlignment="1">
      <alignment/>
    </xf>
    <xf numFmtId="170" fontId="14" fillId="3" borderId="0" xfId="0" applyNumberFormat="1" applyFont="1" applyFill="1" applyAlignment="1">
      <alignment horizontal="right"/>
    </xf>
    <xf numFmtId="164" fontId="13" fillId="0" borderId="0" xfId="0" applyFont="1" applyAlignment="1">
      <alignment/>
    </xf>
    <xf numFmtId="170" fontId="13" fillId="0" borderId="0" xfId="0" applyNumberFormat="1" applyFont="1" applyAlignment="1">
      <alignment/>
    </xf>
    <xf numFmtId="170" fontId="22" fillId="0" borderId="0" xfId="0" applyNumberFormat="1" applyFont="1" applyAlignment="1">
      <alignment/>
    </xf>
    <xf numFmtId="164" fontId="0" fillId="0" borderId="0" xfId="0" applyFont="1" applyAlignment="1">
      <alignment horizontal="center"/>
    </xf>
    <xf numFmtId="164" fontId="0" fillId="0" borderId="9" xfId="0" applyFont="1" applyBorder="1" applyAlignment="1">
      <alignment horizontal="center"/>
    </xf>
    <xf numFmtId="164" fontId="0" fillId="0" borderId="10" xfId="0" applyFont="1" applyBorder="1" applyAlignment="1">
      <alignment horizontal="center"/>
    </xf>
    <xf numFmtId="164" fontId="0" fillId="0" borderId="0" xfId="0" applyFont="1" applyBorder="1" applyAlignment="1">
      <alignment horizontal="center"/>
    </xf>
    <xf numFmtId="164" fontId="0" fillId="0" borderId="3" xfId="0" applyFont="1" applyBorder="1" applyAlignment="1">
      <alignment horizontal="center"/>
    </xf>
    <xf numFmtId="164" fontId="0" fillId="0" borderId="11" xfId="0" applyFont="1" applyBorder="1" applyAlignment="1">
      <alignment horizontal="center"/>
    </xf>
    <xf numFmtId="164" fontId="0" fillId="0" borderId="12" xfId="0" applyFont="1" applyBorder="1" applyAlignment="1">
      <alignment horizontal="center"/>
    </xf>
    <xf numFmtId="168" fontId="0" fillId="0" borderId="9" xfId="0" applyNumberFormat="1" applyFont="1" applyBorder="1" applyAlignment="1">
      <alignment horizontal="center"/>
    </xf>
    <xf numFmtId="167" fontId="0" fillId="0" borderId="0" xfId="0" applyNumberFormat="1" applyFont="1" applyAlignment="1">
      <alignment/>
    </xf>
    <xf numFmtId="170" fontId="0" fillId="0" borderId="0" xfId="0" applyNumberFormat="1" applyFont="1" applyAlignment="1">
      <alignment/>
    </xf>
    <xf numFmtId="173" fontId="0" fillId="0" borderId="0" xfId="0" applyNumberFormat="1" applyFont="1" applyAlignment="1">
      <alignment/>
    </xf>
    <xf numFmtId="170" fontId="0" fillId="0" borderId="10" xfId="0" applyNumberFormat="1" applyFont="1" applyBorder="1" applyAlignment="1">
      <alignment/>
    </xf>
    <xf numFmtId="170" fontId="0" fillId="0" borderId="0" xfId="0" applyNumberFormat="1" applyFont="1" applyBorder="1" applyAlignment="1">
      <alignment/>
    </xf>
    <xf numFmtId="170" fontId="0" fillId="0" borderId="9" xfId="0" applyNumberFormat="1" applyFont="1" applyBorder="1" applyAlignment="1">
      <alignment/>
    </xf>
    <xf numFmtId="164" fontId="0" fillId="9" borderId="0" xfId="0" applyFont="1" applyFill="1" applyAlignment="1">
      <alignment horizontal="left"/>
    </xf>
    <xf numFmtId="164" fontId="0" fillId="9" borderId="0" xfId="0" applyFill="1" applyAlignment="1">
      <alignment/>
    </xf>
    <xf numFmtId="167" fontId="0" fillId="5" borderId="0" xfId="0" applyNumberFormat="1" applyFont="1" applyFill="1" applyAlignment="1">
      <alignment horizontal="right" wrapText="1"/>
    </xf>
    <xf numFmtId="164" fontId="0" fillId="0" borderId="0" xfId="0" applyFont="1" applyFill="1" applyAlignment="1">
      <alignment horizontal="left"/>
    </xf>
    <xf numFmtId="167" fontId="0" fillId="5" borderId="0" xfId="0" applyNumberFormat="1" applyFont="1" applyFill="1" applyAlignment="1">
      <alignment/>
    </xf>
    <xf numFmtId="164" fontId="0" fillId="0" borderId="0" xfId="0" applyFont="1" applyAlignment="1">
      <alignment horizontal="left"/>
    </xf>
    <xf numFmtId="167" fontId="0" fillId="7" borderId="0" xfId="0" applyNumberFormat="1" applyFont="1" applyFill="1" applyAlignment="1">
      <alignment/>
    </xf>
    <xf numFmtId="167" fontId="0" fillId="10" borderId="0" xfId="0" applyNumberFormat="1" applyFont="1" applyFill="1" applyAlignment="1">
      <alignment/>
    </xf>
    <xf numFmtId="170" fontId="0" fillId="10" borderId="10" xfId="0" applyNumberFormat="1" applyFont="1" applyFill="1" applyBorder="1" applyAlignment="1">
      <alignment/>
    </xf>
    <xf numFmtId="170" fontId="0" fillId="10" borderId="0" xfId="0" applyNumberFormat="1" applyFont="1" applyFill="1" applyBorder="1" applyAlignment="1">
      <alignment/>
    </xf>
    <xf numFmtId="170" fontId="0" fillId="10" borderId="9" xfId="0" applyNumberFormat="1" applyFont="1" applyFill="1" applyBorder="1" applyAlignment="1">
      <alignment/>
    </xf>
    <xf numFmtId="167" fontId="0" fillId="6" borderId="0" xfId="0" applyNumberFormat="1" applyFont="1" applyFill="1" applyAlignment="1">
      <alignment horizontal="right" wrapText="1"/>
    </xf>
    <xf numFmtId="164" fontId="0" fillId="0" borderId="0" xfId="0" applyFont="1" applyAlignment="1">
      <alignment horizontal="center" wrapText="1"/>
    </xf>
    <xf numFmtId="167" fontId="0" fillId="6" borderId="0" xfId="0" applyNumberFormat="1" applyFont="1" applyFill="1" applyAlignment="1">
      <alignment/>
    </xf>
    <xf numFmtId="164" fontId="0" fillId="9" borderId="13" xfId="0" applyFont="1" applyFill="1" applyBorder="1" applyAlignment="1">
      <alignment/>
    </xf>
    <xf numFmtId="164" fontId="0" fillId="9" borderId="14" xfId="0" applyFont="1" applyFill="1" applyBorder="1" applyAlignment="1">
      <alignment/>
    </xf>
    <xf numFmtId="167" fontId="0" fillId="0" borderId="15" xfId="0" applyNumberFormat="1" applyFont="1" applyBorder="1" applyAlignment="1">
      <alignment/>
    </xf>
    <xf numFmtId="170" fontId="0" fillId="0" borderId="15" xfId="0" applyNumberFormat="1" applyFont="1" applyBorder="1" applyAlignment="1">
      <alignment/>
    </xf>
    <xf numFmtId="167" fontId="0" fillId="5" borderId="15" xfId="0" applyNumberFormat="1" applyFont="1" applyFill="1" applyBorder="1" applyAlignment="1">
      <alignment/>
    </xf>
    <xf numFmtId="173" fontId="0" fillId="0" borderId="15" xfId="0" applyNumberFormat="1" applyFont="1" applyBorder="1" applyAlignment="1">
      <alignment/>
    </xf>
    <xf numFmtId="170" fontId="0" fillId="0" borderId="16" xfId="0" applyNumberFormat="1" applyFont="1" applyBorder="1" applyAlignment="1">
      <alignment/>
    </xf>
    <xf numFmtId="170" fontId="0" fillId="0" borderId="17" xfId="0" applyNumberFormat="1" applyFont="1" applyBorder="1" applyAlignment="1">
      <alignment/>
    </xf>
    <xf numFmtId="164" fontId="0" fillId="0" borderId="15" xfId="0" applyFont="1" applyBorder="1" applyAlignment="1">
      <alignment/>
    </xf>
    <xf numFmtId="164" fontId="0" fillId="9" borderId="18" xfId="0" applyFont="1" applyFill="1" applyBorder="1" applyAlignment="1">
      <alignment/>
    </xf>
    <xf numFmtId="164" fontId="0" fillId="9" borderId="8" xfId="0" applyFont="1" applyFill="1" applyBorder="1" applyAlignment="1">
      <alignment/>
    </xf>
    <xf numFmtId="167" fontId="0" fillId="0" borderId="19" xfId="0" applyNumberFormat="1" applyFont="1" applyBorder="1" applyAlignment="1">
      <alignment/>
    </xf>
    <xf numFmtId="170" fontId="0" fillId="0" borderId="19" xfId="0" applyNumberFormat="1" applyFont="1" applyBorder="1" applyAlignment="1">
      <alignment/>
    </xf>
    <xf numFmtId="167" fontId="0" fillId="0" borderId="19" xfId="0" applyNumberFormat="1" applyFont="1" applyFill="1" applyBorder="1" applyAlignment="1">
      <alignment/>
    </xf>
    <xf numFmtId="167" fontId="0" fillId="6" borderId="19" xfId="0" applyNumberFormat="1" applyFont="1" applyFill="1" applyBorder="1" applyAlignment="1">
      <alignment/>
    </xf>
    <xf numFmtId="167" fontId="0" fillId="5" borderId="19" xfId="0" applyNumberFormat="1" applyFont="1" applyFill="1" applyBorder="1" applyAlignment="1">
      <alignment/>
    </xf>
    <xf numFmtId="170" fontId="0" fillId="5" borderId="19" xfId="0" applyNumberFormat="1" applyFont="1" applyFill="1" applyBorder="1" applyAlignment="1">
      <alignment/>
    </xf>
    <xf numFmtId="173" fontId="0" fillId="0" borderId="19" xfId="0" applyNumberFormat="1" applyFont="1" applyBorder="1" applyAlignment="1">
      <alignment/>
    </xf>
    <xf numFmtId="170" fontId="0" fillId="0" borderId="20" xfId="0" applyNumberFormat="1" applyFont="1" applyBorder="1" applyAlignment="1">
      <alignment/>
    </xf>
    <xf numFmtId="170" fontId="0" fillId="0" borderId="21" xfId="0" applyNumberFormat="1" applyFont="1" applyBorder="1" applyAlignment="1">
      <alignment/>
    </xf>
    <xf numFmtId="164" fontId="0" fillId="0" borderId="19" xfId="0" applyFont="1" applyBorder="1" applyAlignment="1">
      <alignment/>
    </xf>
    <xf numFmtId="164" fontId="0" fillId="10" borderId="0" xfId="0" applyFont="1" applyFill="1" applyAlignment="1">
      <alignment horizontal="right"/>
    </xf>
    <xf numFmtId="164" fontId="0" fillId="5" borderId="0" xfId="0" applyFont="1" applyFill="1" applyAlignment="1">
      <alignment horizontal="right" wrapText="1"/>
    </xf>
    <xf numFmtId="164" fontId="0" fillId="6" borderId="0" xfId="0" applyFont="1" applyFill="1" applyAlignment="1">
      <alignment horizontal="right" wrapText="1"/>
    </xf>
    <xf numFmtId="167" fontId="1" fillId="0" borderId="22" xfId="0" applyNumberFormat="1" applyFont="1" applyBorder="1" applyAlignment="1">
      <alignment/>
    </xf>
    <xf numFmtId="167" fontId="0" fillId="0" borderId="23" xfId="0" applyNumberFormat="1" applyFont="1" applyBorder="1" applyAlignment="1">
      <alignment/>
    </xf>
    <xf numFmtId="167" fontId="0" fillId="0" borderId="24" xfId="0" applyNumberFormat="1" applyFont="1" applyBorder="1" applyAlignment="1">
      <alignment/>
    </xf>
    <xf numFmtId="164" fontId="0" fillId="7" borderId="0" xfId="0" applyFont="1" applyFill="1" applyAlignment="1">
      <alignment horizontal="right" wrapText="1"/>
    </xf>
    <xf numFmtId="167" fontId="0" fillId="0" borderId="10" xfId="0" applyNumberFormat="1" applyFont="1" applyBorder="1" applyAlignment="1">
      <alignment/>
    </xf>
    <xf numFmtId="167" fontId="0" fillId="0" borderId="9" xfId="0" applyNumberFormat="1" applyFont="1" applyBorder="1" applyAlignment="1">
      <alignment/>
    </xf>
    <xf numFmtId="167" fontId="0" fillId="0" borderId="0" xfId="0" applyNumberFormat="1" applyFont="1" applyBorder="1" applyAlignment="1">
      <alignment/>
    </xf>
    <xf numFmtId="167" fontId="0" fillId="0" borderId="12" xfId="0" applyNumberFormat="1" applyFont="1" applyBorder="1" applyAlignment="1">
      <alignment/>
    </xf>
    <xf numFmtId="167" fontId="0" fillId="0" borderId="11" xfId="0" applyNumberFormat="1" applyFont="1" applyBorder="1" applyAlignment="1">
      <alignment/>
    </xf>
    <xf numFmtId="167" fontId="0" fillId="0" borderId="3" xfId="0" applyNumberFormat="1" applyFont="1" applyBorder="1" applyAlignment="1">
      <alignment/>
    </xf>
    <xf numFmtId="167" fontId="0" fillId="0" borderId="22" xfId="0" applyNumberFormat="1" applyFont="1" applyBorder="1" applyAlignment="1">
      <alignment/>
    </xf>
    <xf numFmtId="164" fontId="1" fillId="0" borderId="25" xfId="0" applyFont="1" applyBorder="1" applyAlignment="1">
      <alignment/>
    </xf>
    <xf numFmtId="164" fontId="0" fillId="0" borderId="15" xfId="0" applyBorder="1" applyAlignment="1">
      <alignment/>
    </xf>
    <xf numFmtId="164" fontId="0" fillId="0" borderId="26" xfId="0" applyBorder="1" applyAlignment="1">
      <alignment/>
    </xf>
    <xf numFmtId="164" fontId="0" fillId="0" borderId="27" xfId="0" applyBorder="1" applyAlignment="1">
      <alignment/>
    </xf>
    <xf numFmtId="164" fontId="0" fillId="0" borderId="28" xfId="0" applyBorder="1" applyAlignment="1">
      <alignment/>
    </xf>
    <xf numFmtId="164" fontId="0" fillId="0" borderId="29" xfId="0" applyFont="1" applyBorder="1" applyAlignment="1">
      <alignment/>
    </xf>
    <xf numFmtId="164" fontId="0" fillId="0" borderId="19" xfId="0" applyBorder="1" applyAlignment="1">
      <alignment/>
    </xf>
    <xf numFmtId="164" fontId="0" fillId="0" borderId="30" xfId="0" applyBorder="1" applyAlignment="1">
      <alignment/>
    </xf>
    <xf numFmtId="164" fontId="2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66"/>
      <rgbColor rgb="0000FFFF"/>
      <rgbColor rgb="00800000"/>
      <rgbColor rgb="00008000"/>
      <rgbColor rgb="0000000A"/>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66"/>
      <rgbColor rgb="00FFFF99"/>
      <rgbColor rgb="0066FFFF"/>
      <rgbColor rgb="00FF99CC"/>
      <rgbColor rgb="00CC99FF"/>
      <rgbColor rgb="00FFCC99"/>
      <rgbColor rgb="0066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http://agbioresearch.msu.edu/uploads/files/Research_Center/NW_Mich_Hort/General/MSUFruitLeafAnalysisGuidelines.pdf" TargetMode="External" /><Relationship Id="rId2" Type="http://schemas.openxmlformats.org/officeDocument/2006/relationships/hyperlink" Target="https://www.gov.uk/government/uploads/system/uploads/attachment_data/file/313899/SCHO0709BQRO-e-e.pdf" TargetMode="External" /><Relationship Id="rId3" Type="http://schemas.openxmlformats.org/officeDocument/2006/relationships/comments" Target="../comments4.xml" /><Relationship Id="rId4"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uploads/system/uploads/attachment_data/file/313877/scho0309bpqg-e-e.pdf" TargetMode="External" /></Relationships>
</file>

<file path=xl/worksheets/sheet1.xml><?xml version="1.0" encoding="utf-8"?>
<worksheet xmlns="http://schemas.openxmlformats.org/spreadsheetml/2006/main" xmlns:r="http://schemas.openxmlformats.org/officeDocument/2006/relationships">
  <dimension ref="A1:Z56"/>
  <sheetViews>
    <sheetView tabSelected="1" zoomScale="90" zoomScaleNormal="90" workbookViewId="0" topLeftCell="A1">
      <selection activeCell="D43" sqref="D43"/>
    </sheetView>
  </sheetViews>
  <sheetFormatPr defaultColWidth="11.421875" defaultRowHeight="12.75"/>
  <cols>
    <col min="1" max="1" width="8.140625" style="0" customWidth="1"/>
    <col min="2" max="2" width="30.57421875" style="0" customWidth="1"/>
    <col min="3" max="3" width="22.28125" style="0" customWidth="1"/>
    <col min="4" max="4" width="45.8515625" style="0" customWidth="1"/>
    <col min="5" max="5" width="41.57421875" style="0" customWidth="1"/>
    <col min="6" max="16384" width="11.57421875" style="0" customWidth="1"/>
  </cols>
  <sheetData>
    <row r="1" spans="1:5" ht="12.75">
      <c r="A1" s="1" t="s">
        <v>0</v>
      </c>
      <c r="B1" s="1"/>
      <c r="C1" s="1"/>
      <c r="D1" s="1"/>
      <c r="E1" s="1"/>
    </row>
    <row r="2" spans="1:5" ht="12.75">
      <c r="A2" s="2">
        <v>1</v>
      </c>
      <c r="B2" s="3" t="s">
        <v>1</v>
      </c>
      <c r="C2" s="4" t="s">
        <v>2</v>
      </c>
      <c r="D2" s="5" t="s">
        <v>3</v>
      </c>
      <c r="E2" s="5" t="s">
        <v>4</v>
      </c>
    </row>
    <row r="3" spans="1:4" ht="12.75">
      <c r="A3" s="2">
        <v>2</v>
      </c>
      <c r="B3" s="3" t="s">
        <v>5</v>
      </c>
      <c r="C3" s="4" t="s">
        <v>6</v>
      </c>
      <c r="D3" s="5" t="s">
        <v>7</v>
      </c>
    </row>
    <row r="4" spans="1:5" ht="12.75">
      <c r="A4" s="2">
        <v>3</v>
      </c>
      <c r="B4" s="3" t="s">
        <v>8</v>
      </c>
      <c r="C4" t="s">
        <v>9</v>
      </c>
      <c r="D4" s="5" t="s">
        <v>10</v>
      </c>
      <c r="E4" s="5" t="s">
        <v>11</v>
      </c>
    </row>
    <row r="5" spans="1:5" ht="12.75">
      <c r="A5" s="2">
        <v>4</v>
      </c>
      <c r="B5" s="5" t="s">
        <v>12</v>
      </c>
      <c r="C5" s="4" t="s">
        <v>13</v>
      </c>
      <c r="D5" s="5" t="s">
        <v>14</v>
      </c>
      <c r="E5" s="5"/>
    </row>
    <row r="6" spans="1:5" ht="12.75">
      <c r="A6" s="2">
        <v>5</v>
      </c>
      <c r="B6" s="5" t="s">
        <v>15</v>
      </c>
      <c r="C6" s="4" t="s">
        <v>16</v>
      </c>
      <c r="D6" s="5" t="s">
        <v>17</v>
      </c>
      <c r="E6" s="5" t="s">
        <v>18</v>
      </c>
    </row>
    <row r="7" spans="1:5" ht="12.75">
      <c r="A7" s="2">
        <v>6</v>
      </c>
      <c r="B7" s="3" t="s">
        <v>19</v>
      </c>
      <c r="C7" s="4" t="s">
        <v>20</v>
      </c>
      <c r="D7" s="5" t="s">
        <v>21</v>
      </c>
      <c r="E7" s="5" t="s">
        <v>22</v>
      </c>
    </row>
    <row r="8" spans="1:5" ht="12.75">
      <c r="A8" s="6">
        <v>7</v>
      </c>
      <c r="B8" s="3" t="s">
        <v>23</v>
      </c>
      <c r="C8" s="4" t="s">
        <v>24</v>
      </c>
      <c r="D8" s="5" t="s">
        <v>25</v>
      </c>
      <c r="E8" s="5" t="s">
        <v>26</v>
      </c>
    </row>
    <row r="9" spans="1:5" ht="12.75">
      <c r="A9" s="2">
        <v>8</v>
      </c>
      <c r="B9" s="5" t="s">
        <v>27</v>
      </c>
      <c r="C9" s="4" t="s">
        <v>28</v>
      </c>
      <c r="D9" s="5" t="s">
        <v>3</v>
      </c>
      <c r="E9" s="5" t="s">
        <v>29</v>
      </c>
    </row>
    <row r="10" spans="1:5" ht="12.75">
      <c r="A10" s="2">
        <v>9</v>
      </c>
      <c r="B10" s="3" t="s">
        <v>30</v>
      </c>
      <c r="C10" s="7" t="s">
        <v>31</v>
      </c>
      <c r="D10" s="5" t="s">
        <v>32</v>
      </c>
      <c r="E10" s="5" t="s">
        <v>33</v>
      </c>
    </row>
    <row r="11" spans="1:5" ht="12.75">
      <c r="A11" s="2">
        <v>10</v>
      </c>
      <c r="B11" s="3" t="s">
        <v>34</v>
      </c>
      <c r="C11" s="4" t="s">
        <v>35</v>
      </c>
      <c r="D11" s="5" t="s">
        <v>36</v>
      </c>
      <c r="E11" s="5" t="s">
        <v>37</v>
      </c>
    </row>
    <row r="12" spans="1:5" ht="12.75">
      <c r="A12" s="8"/>
      <c r="B12" s="8"/>
      <c r="C12" s="8"/>
      <c r="D12" s="8"/>
      <c r="E12" s="8"/>
    </row>
    <row r="13" spans="1:26" s="10" customFormat="1" ht="12.75">
      <c r="A13" s="1" t="s">
        <v>38</v>
      </c>
      <c r="B13" s="1"/>
      <c r="C13" s="1"/>
      <c r="D13" s="1"/>
      <c r="E13" s="1"/>
      <c r="F13" s="9"/>
      <c r="G13" s="9"/>
      <c r="H13" s="9"/>
      <c r="I13" s="9"/>
      <c r="J13" s="9"/>
      <c r="K13" s="9"/>
      <c r="L13" s="9"/>
      <c r="M13" s="9"/>
      <c r="N13" s="9"/>
      <c r="O13" s="9"/>
      <c r="P13" s="9"/>
      <c r="Q13" s="9"/>
      <c r="R13" s="9"/>
      <c r="S13" s="9"/>
      <c r="T13" s="9"/>
      <c r="U13" s="9"/>
      <c r="V13" s="9"/>
      <c r="W13" s="9"/>
      <c r="X13" s="9"/>
      <c r="Y13" s="9"/>
      <c r="Z13" s="9"/>
    </row>
    <row r="14" spans="1:5" ht="12.75">
      <c r="A14" s="11" t="s">
        <v>39</v>
      </c>
      <c r="B14" s="11" t="s">
        <v>40</v>
      </c>
      <c r="C14" s="11" t="s">
        <v>41</v>
      </c>
      <c r="D14" s="11" t="s">
        <v>42</v>
      </c>
      <c r="E14" s="11" t="s">
        <v>43</v>
      </c>
    </row>
    <row r="15" spans="1:5" ht="12.75">
      <c r="A15" s="5" t="s">
        <v>44</v>
      </c>
      <c r="B15" s="3" t="s">
        <v>45</v>
      </c>
      <c r="C15" s="4" t="s">
        <v>46</v>
      </c>
      <c r="D15" s="5" t="s">
        <v>47</v>
      </c>
      <c r="E15" s="5" t="s">
        <v>48</v>
      </c>
    </row>
    <row r="16" spans="1:5" ht="12.75">
      <c r="A16" s="5" t="s">
        <v>49</v>
      </c>
      <c r="B16" s="3" t="s">
        <v>50</v>
      </c>
      <c r="C16" s="4" t="s">
        <v>46</v>
      </c>
      <c r="D16" s="5" t="s">
        <v>47</v>
      </c>
      <c r="E16" s="5" t="s">
        <v>48</v>
      </c>
    </row>
    <row r="17" spans="1:5" ht="12.75">
      <c r="A17" s="5" t="s">
        <v>51</v>
      </c>
      <c r="B17" s="3" t="s">
        <v>52</v>
      </c>
      <c r="C17" s="4" t="s">
        <v>2</v>
      </c>
      <c r="D17" s="5" t="s">
        <v>53</v>
      </c>
      <c r="E17" s="5" t="s">
        <v>54</v>
      </c>
    </row>
    <row r="18" spans="1:5" ht="12.75">
      <c r="A18" s="5" t="s">
        <v>55</v>
      </c>
      <c r="B18" s="5" t="s">
        <v>56</v>
      </c>
      <c r="C18" s="4" t="s">
        <v>2</v>
      </c>
      <c r="D18" s="5" t="s">
        <v>53</v>
      </c>
      <c r="E18" s="5" t="s">
        <v>57</v>
      </c>
    </row>
    <row r="19" spans="1:5" ht="12.75">
      <c r="A19" s="5" t="s">
        <v>58</v>
      </c>
      <c r="B19" s="5" t="s">
        <v>59</v>
      </c>
      <c r="C19" s="4" t="s">
        <v>60</v>
      </c>
      <c r="D19" s="5" t="s">
        <v>61</v>
      </c>
      <c r="E19" s="5" t="s">
        <v>62</v>
      </c>
    </row>
    <row r="20" spans="1:5" ht="12.75">
      <c r="A20" s="5" t="s">
        <v>63</v>
      </c>
      <c r="B20" s="3" t="s">
        <v>64</v>
      </c>
      <c r="C20" s="4" t="s">
        <v>65</v>
      </c>
      <c r="D20" s="5" t="s">
        <v>66</v>
      </c>
      <c r="E20" s="5" t="s">
        <v>67</v>
      </c>
    </row>
    <row r="21" spans="1:5" ht="12.75">
      <c r="A21" s="5" t="s">
        <v>68</v>
      </c>
      <c r="B21" s="3" t="s">
        <v>69</v>
      </c>
      <c r="C21" s="4" t="s">
        <v>65</v>
      </c>
      <c r="D21" s="5" t="s">
        <v>66</v>
      </c>
      <c r="E21" s="5" t="s">
        <v>57</v>
      </c>
    </row>
    <row r="22" spans="1:5" ht="12.75">
      <c r="A22" s="5" t="s">
        <v>70</v>
      </c>
      <c r="B22" s="5" t="s">
        <v>71</v>
      </c>
      <c r="C22" s="4" t="s">
        <v>72</v>
      </c>
      <c r="D22" s="5" t="s">
        <v>73</v>
      </c>
      <c r="E22" s="5" t="s">
        <v>74</v>
      </c>
    </row>
    <row r="23" spans="1:5" ht="12.75">
      <c r="A23" s="5" t="s">
        <v>75</v>
      </c>
      <c r="B23" s="3" t="s">
        <v>76</v>
      </c>
      <c r="C23" s="4" t="s">
        <v>16</v>
      </c>
      <c r="D23" s="5" t="s">
        <v>77</v>
      </c>
      <c r="E23" s="5" t="s">
        <v>78</v>
      </c>
    </row>
    <row r="24" spans="1:5" ht="12.75">
      <c r="A24" s="5" t="s">
        <v>79</v>
      </c>
      <c r="B24" s="3" t="s">
        <v>80</v>
      </c>
      <c r="C24" s="4" t="s">
        <v>16</v>
      </c>
      <c r="D24" s="5" t="s">
        <v>77</v>
      </c>
      <c r="E24" s="5" t="s">
        <v>57</v>
      </c>
    </row>
    <row r="25" spans="1:5" ht="12.75">
      <c r="A25" s="5" t="s">
        <v>81</v>
      </c>
      <c r="B25" s="3" t="s">
        <v>82</v>
      </c>
      <c r="C25" s="4" t="s">
        <v>46</v>
      </c>
      <c r="D25" s="5" t="s">
        <v>83</v>
      </c>
      <c r="E25" s="5" t="s">
        <v>48</v>
      </c>
    </row>
    <row r="26" spans="1:5" ht="12.75">
      <c r="A26" s="5" t="s">
        <v>84</v>
      </c>
      <c r="B26" s="3" t="s">
        <v>85</v>
      </c>
      <c r="C26" s="4" t="s">
        <v>46</v>
      </c>
      <c r="D26" s="5" t="s">
        <v>83</v>
      </c>
      <c r="E26" s="5" t="s">
        <v>48</v>
      </c>
    </row>
    <row r="27" spans="1:5" ht="12.75">
      <c r="A27" s="5" t="s">
        <v>86</v>
      </c>
      <c r="B27" s="3" t="s">
        <v>87</v>
      </c>
      <c r="C27" s="4" t="s">
        <v>88</v>
      </c>
      <c r="D27" s="5" t="s">
        <v>89</v>
      </c>
      <c r="E27" s="5" t="s">
        <v>90</v>
      </c>
    </row>
    <row r="28" spans="1:5" ht="12.75">
      <c r="A28" s="5" t="s">
        <v>91</v>
      </c>
      <c r="B28" s="5" t="s">
        <v>92</v>
      </c>
      <c r="C28" s="4" t="s">
        <v>88</v>
      </c>
      <c r="D28" s="5" t="s">
        <v>89</v>
      </c>
      <c r="E28" s="5" t="s">
        <v>90</v>
      </c>
    </row>
    <row r="29" spans="1:5" ht="12.75">
      <c r="A29" s="5" t="s">
        <v>93</v>
      </c>
      <c r="B29" s="5" t="s">
        <v>94</v>
      </c>
      <c r="C29" s="4" t="s">
        <v>46</v>
      </c>
      <c r="D29" s="5" t="s">
        <v>95</v>
      </c>
      <c r="E29" s="5" t="s">
        <v>48</v>
      </c>
    </row>
    <row r="30" spans="1:5" ht="12.75">
      <c r="A30" s="5" t="s">
        <v>96</v>
      </c>
      <c r="B30" s="3" t="s">
        <v>97</v>
      </c>
      <c r="C30" s="4" t="s">
        <v>46</v>
      </c>
      <c r="D30" s="5" t="s">
        <v>95</v>
      </c>
      <c r="E30" s="5" t="s">
        <v>48</v>
      </c>
    </row>
    <row r="31" spans="1:5" ht="12.75">
      <c r="A31" s="5" t="s">
        <v>98</v>
      </c>
      <c r="B31" s="5" t="s">
        <v>99</v>
      </c>
      <c r="C31" s="4" t="s">
        <v>100</v>
      </c>
      <c r="D31" s="5" t="s">
        <v>101</v>
      </c>
      <c r="E31" s="5" t="s">
        <v>102</v>
      </c>
    </row>
    <row r="32" spans="1:5" ht="12.75">
      <c r="A32" s="5" t="s">
        <v>103</v>
      </c>
      <c r="B32" s="5" t="s">
        <v>104</v>
      </c>
      <c r="C32" s="4" t="s">
        <v>105</v>
      </c>
      <c r="D32" s="5" t="s">
        <v>101</v>
      </c>
      <c r="E32" s="5" t="s">
        <v>106</v>
      </c>
    </row>
    <row r="33" spans="1:5" ht="12.75">
      <c r="A33" s="5" t="s">
        <v>107</v>
      </c>
      <c r="B33" s="5" t="s">
        <v>108</v>
      </c>
      <c r="C33" s="4" t="s">
        <v>109</v>
      </c>
      <c r="D33" s="5" t="s">
        <v>110</v>
      </c>
      <c r="E33" s="5" t="s">
        <v>111</v>
      </c>
    </row>
    <row r="34" spans="1:5" ht="12.75">
      <c r="A34" s="5" t="s">
        <v>112</v>
      </c>
      <c r="B34" s="3" t="s">
        <v>113</v>
      </c>
      <c r="C34" s="4" t="s">
        <v>114</v>
      </c>
      <c r="D34" s="5" t="s">
        <v>115</v>
      </c>
      <c r="E34" s="5" t="s">
        <v>116</v>
      </c>
    </row>
    <row r="35" spans="1:5" ht="12.75">
      <c r="A35" s="5" t="s">
        <v>117</v>
      </c>
      <c r="B35" s="3" t="s">
        <v>118</v>
      </c>
      <c r="C35" s="4" t="s">
        <v>114</v>
      </c>
      <c r="D35" s="5" t="s">
        <v>115</v>
      </c>
      <c r="E35" s="5" t="s">
        <v>57</v>
      </c>
    </row>
    <row r="36" spans="1:5" ht="12.75">
      <c r="A36" s="5" t="s">
        <v>119</v>
      </c>
      <c r="B36" s="3" t="s">
        <v>120</v>
      </c>
      <c r="C36" s="4" t="s">
        <v>121</v>
      </c>
      <c r="D36" s="5" t="s">
        <v>122</v>
      </c>
      <c r="E36" s="5" t="s">
        <v>123</v>
      </c>
    </row>
    <row r="37" spans="1:5" ht="12.75">
      <c r="A37" s="5" t="s">
        <v>124</v>
      </c>
      <c r="B37" s="3" t="s">
        <v>125</v>
      </c>
      <c r="C37" s="4" t="s">
        <v>121</v>
      </c>
      <c r="D37" s="5" t="s">
        <v>122</v>
      </c>
      <c r="E37" s="5" t="s">
        <v>126</v>
      </c>
    </row>
    <row r="38" spans="1:5" s="14" customFormat="1" ht="12.75">
      <c r="A38" s="12"/>
      <c r="B38" s="13"/>
      <c r="C38" s="13"/>
      <c r="D38" s="13"/>
      <c r="E38" s="13"/>
    </row>
    <row r="39" spans="1:5" s="14" customFormat="1" ht="12.75">
      <c r="A39" s="1" t="s">
        <v>127</v>
      </c>
      <c r="B39" s="1"/>
      <c r="C39" s="1"/>
      <c r="D39" s="1"/>
      <c r="E39" s="1"/>
    </row>
    <row r="40" spans="1:5" s="14" customFormat="1" ht="12.75">
      <c r="A40" s="2">
        <v>1</v>
      </c>
      <c r="B40" s="5" t="s">
        <v>128</v>
      </c>
      <c r="C40" s="5"/>
      <c r="D40" s="5" t="s">
        <v>129</v>
      </c>
      <c r="E40" s="15" t="s">
        <v>130</v>
      </c>
    </row>
    <row r="41" spans="1:5" s="14" customFormat="1" ht="12.75">
      <c r="A41" s="2">
        <v>2</v>
      </c>
      <c r="B41" s="5" t="s">
        <v>131</v>
      </c>
      <c r="C41" s="5"/>
      <c r="D41" s="5" t="s">
        <v>132</v>
      </c>
      <c r="E41" s="15" t="s">
        <v>133</v>
      </c>
    </row>
    <row r="42" spans="1:5" s="14" customFormat="1" ht="12.75">
      <c r="A42" s="2">
        <v>3</v>
      </c>
      <c r="B42" s="5" t="s">
        <v>134</v>
      </c>
      <c r="C42" s="5"/>
      <c r="D42" t="s">
        <v>135</v>
      </c>
      <c r="E42" s="13"/>
    </row>
    <row r="43" spans="1:5" s="14" customFormat="1" ht="12.75">
      <c r="A43" s="2">
        <v>4</v>
      </c>
      <c r="B43" s="5" t="s">
        <v>136</v>
      </c>
      <c r="C43" s="5"/>
      <c r="D43" s="5" t="s">
        <v>137</v>
      </c>
      <c r="E43" s="13"/>
    </row>
    <row r="44" spans="1:5" s="14" customFormat="1" ht="12.75">
      <c r="A44" s="2">
        <v>5</v>
      </c>
      <c r="B44" s="5" t="s">
        <v>138</v>
      </c>
      <c r="C44" s="5"/>
      <c r="D44" s="5" t="s">
        <v>139</v>
      </c>
      <c r="E44" s="13"/>
    </row>
    <row r="45" spans="1:5" s="14" customFormat="1" ht="12.75">
      <c r="A45" s="2">
        <v>6</v>
      </c>
      <c r="B45" s="5" t="s">
        <v>140</v>
      </c>
      <c r="C45" s="5"/>
      <c r="D45" s="5" t="s">
        <v>25</v>
      </c>
      <c r="E45" s="13"/>
    </row>
    <row r="46" spans="1:5" s="14" customFormat="1" ht="12.75">
      <c r="A46" s="13"/>
      <c r="B46" s="13"/>
      <c r="C46" s="13"/>
      <c r="D46" s="13"/>
      <c r="E46" s="13"/>
    </row>
    <row r="47" spans="1:5" s="14" customFormat="1" ht="12.75">
      <c r="A47" s="1" t="s">
        <v>141</v>
      </c>
      <c r="B47" s="1"/>
      <c r="C47" s="1"/>
      <c r="D47" s="1"/>
      <c r="E47" s="1"/>
    </row>
    <row r="48" spans="1:5" s="14" customFormat="1" ht="12.75">
      <c r="A48" s="11" t="s">
        <v>39</v>
      </c>
      <c r="B48" s="11" t="s">
        <v>40</v>
      </c>
      <c r="C48" s="11" t="s">
        <v>41</v>
      </c>
      <c r="D48" s="11" t="s">
        <v>42</v>
      </c>
      <c r="E48" s="11" t="s">
        <v>43</v>
      </c>
    </row>
    <row r="49" spans="1:5" ht="12.75">
      <c r="A49" s="5"/>
      <c r="B49" s="5"/>
      <c r="C49" s="5"/>
      <c r="D49" s="5"/>
      <c r="E49" s="5"/>
    </row>
    <row r="50" spans="1:5" ht="12.75">
      <c r="A50" s="5" t="s">
        <v>142</v>
      </c>
      <c r="B50" s="5" t="s">
        <v>143</v>
      </c>
      <c r="C50" s="5"/>
      <c r="D50" s="5" t="s">
        <v>144</v>
      </c>
      <c r="E50" s="5"/>
    </row>
    <row r="51" spans="1:5" ht="12.75">
      <c r="A51" s="5" t="s">
        <v>145</v>
      </c>
      <c r="B51" s="5" t="s">
        <v>146</v>
      </c>
      <c r="C51" s="5"/>
      <c r="D51" s="5" t="s">
        <v>147</v>
      </c>
      <c r="E51" s="5"/>
    </row>
    <row r="52" spans="1:5" ht="12.75">
      <c r="A52" s="5" t="s">
        <v>148</v>
      </c>
      <c r="B52" s="5" t="s">
        <v>149</v>
      </c>
      <c r="C52" s="5"/>
      <c r="D52" s="5" t="s">
        <v>129</v>
      </c>
      <c r="E52" s="5"/>
    </row>
    <row r="53" spans="1:5" ht="12.75">
      <c r="A53" s="16" t="s">
        <v>150</v>
      </c>
      <c r="B53" s="5" t="s">
        <v>151</v>
      </c>
      <c r="C53" s="5"/>
      <c r="D53" s="5" t="s">
        <v>152</v>
      </c>
      <c r="E53" s="5"/>
    </row>
    <row r="54" spans="1:5" ht="12.75">
      <c r="A54" s="5" t="s">
        <v>153</v>
      </c>
      <c r="B54" s="5" t="s">
        <v>154</v>
      </c>
      <c r="C54" s="5"/>
      <c r="D54" s="5" t="s">
        <v>155</v>
      </c>
      <c r="E54" s="5"/>
    </row>
    <row r="55" spans="1:5" ht="12.75">
      <c r="A55" s="5" t="s">
        <v>156</v>
      </c>
      <c r="B55" s="5" t="s">
        <v>157</v>
      </c>
      <c r="C55" s="5"/>
      <c r="D55" s="5" t="s">
        <v>110</v>
      </c>
      <c r="E55" s="5"/>
    </row>
    <row r="56" spans="1:5" ht="12.75">
      <c r="A56" s="8"/>
      <c r="B56" s="8"/>
      <c r="C56" s="8"/>
      <c r="D56" s="8"/>
      <c r="E56" s="8"/>
    </row>
  </sheetData>
  <sheetProtection selectLockedCells="1" selectUnlockedCells="1"/>
  <mergeCells count="5">
    <mergeCell ref="A1:E1"/>
    <mergeCell ref="A13:E13"/>
    <mergeCell ref="A39:E39"/>
    <mergeCell ref="A47:E47"/>
    <mergeCell ref="A56:E56"/>
  </mergeCells>
  <printOptions/>
  <pageMargins left="0.7875" right="0.7875" top="1.025" bottom="1.025" header="0.7875" footer="0.7875"/>
  <pageSetup firstPageNumber="1" useFirstPageNumber="1" horizontalDpi="300" verticalDpi="300" orientation="landscape" paperSize="9" scale="88"/>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20"/>
  <sheetViews>
    <sheetView zoomScale="90" zoomScaleNormal="90" workbookViewId="0" topLeftCell="A1">
      <selection activeCell="A23" sqref="A23"/>
    </sheetView>
  </sheetViews>
  <sheetFormatPr defaultColWidth="11.421875" defaultRowHeight="12.75"/>
  <cols>
    <col min="1" max="1" width="11.57421875" style="17" customWidth="1"/>
    <col min="2" max="2" width="57.7109375" style="18" customWidth="1"/>
    <col min="3" max="4" width="11.57421875" style="19" customWidth="1"/>
    <col min="5" max="16384" width="11.57421875" style="17" customWidth="1"/>
  </cols>
  <sheetData>
    <row r="1" spans="1:4" ht="12.75">
      <c r="A1" s="20" t="s">
        <v>158</v>
      </c>
      <c r="B1" s="20"/>
      <c r="C1" s="20"/>
      <c r="D1" s="20"/>
    </row>
    <row r="2" spans="1:4" ht="12.75">
      <c r="A2" s="5"/>
      <c r="B2" s="21"/>
      <c r="C2" s="22" t="s">
        <v>159</v>
      </c>
      <c r="D2" s="22" t="s">
        <v>160</v>
      </c>
    </row>
    <row r="3" spans="1:4" ht="12.75">
      <c r="A3" s="23" t="s">
        <v>161</v>
      </c>
      <c r="B3" s="24" t="s">
        <v>162</v>
      </c>
      <c r="C3" s="25">
        <v>2.75</v>
      </c>
      <c r="D3" s="25">
        <v>2.75</v>
      </c>
    </row>
    <row r="4" spans="1:4" ht="12.75">
      <c r="A4" s="23" t="s">
        <v>163</v>
      </c>
      <c r="B4" s="24" t="s">
        <v>164</v>
      </c>
      <c r="C4" s="25">
        <v>5.75</v>
      </c>
      <c r="D4" s="25">
        <v>5.75</v>
      </c>
    </row>
    <row r="5" spans="1:4" ht="12.75">
      <c r="A5" s="23" t="s">
        <v>165</v>
      </c>
      <c r="B5" s="24" t="s">
        <v>166</v>
      </c>
      <c r="C5" s="25">
        <v>32</v>
      </c>
      <c r="D5" s="25">
        <v>23</v>
      </c>
    </row>
    <row r="6" spans="1:4" ht="12.75">
      <c r="A6" s="26"/>
      <c r="B6" s="24"/>
      <c r="C6" s="16"/>
      <c r="D6" s="27">
        <f>SUM(D3:D5)</f>
        <v>31.5</v>
      </c>
    </row>
    <row r="7" spans="1:4" ht="12.75">
      <c r="A7" s="26"/>
      <c r="B7" s="28"/>
      <c r="C7" s="16"/>
      <c r="D7" s="16"/>
    </row>
    <row r="8" spans="1:4" ht="12.75">
      <c r="A8" s="26"/>
      <c r="B8" s="29" t="s">
        <v>167</v>
      </c>
      <c r="C8" s="16"/>
      <c r="D8" s="27">
        <f>D6*23</f>
        <v>724.5</v>
      </c>
    </row>
    <row r="9" ht="12.75">
      <c r="A9" s="30"/>
    </row>
    <row r="10" spans="1:4" ht="12.75" customHeight="1">
      <c r="A10" s="31" t="s">
        <v>168</v>
      </c>
      <c r="B10" s="31"/>
      <c r="C10" s="31"/>
      <c r="D10" s="31"/>
    </row>
    <row r="11" spans="1:4" ht="12.75">
      <c r="A11" s="31"/>
      <c r="B11" s="24"/>
      <c r="C11" s="22" t="s">
        <v>159</v>
      </c>
      <c r="D11" s="22" t="s">
        <v>160</v>
      </c>
    </row>
    <row r="12" spans="1:4" ht="12.75">
      <c r="A12" s="24" t="s">
        <v>169</v>
      </c>
      <c r="B12" s="24" t="s">
        <v>170</v>
      </c>
      <c r="C12" s="25">
        <v>4.5</v>
      </c>
      <c r="D12" s="25">
        <v>4.5</v>
      </c>
    </row>
    <row r="13" spans="1:4" ht="12.75">
      <c r="A13" s="24" t="s">
        <v>171</v>
      </c>
      <c r="B13" s="24" t="s">
        <v>172</v>
      </c>
      <c r="C13" s="25">
        <v>26</v>
      </c>
      <c r="D13" s="25">
        <v>21</v>
      </c>
    </row>
    <row r="14" spans="1:4" ht="12.75">
      <c r="A14" s="24" t="s">
        <v>173</v>
      </c>
      <c r="B14" s="24" t="s">
        <v>174</v>
      </c>
      <c r="C14" s="25">
        <v>36</v>
      </c>
      <c r="D14" s="25">
        <v>24</v>
      </c>
    </row>
    <row r="15" spans="1:4" ht="12.75">
      <c r="A15" s="5"/>
      <c r="B15" s="24"/>
      <c r="C15" s="16"/>
      <c r="D15" s="27">
        <f>SUM(D12:D14)</f>
        <v>49.5</v>
      </c>
    </row>
    <row r="16" spans="1:4" ht="12.75">
      <c r="A16" s="5"/>
      <c r="B16" s="24"/>
      <c r="C16" s="16"/>
      <c r="D16" s="16"/>
    </row>
    <row r="17" spans="1:4" ht="12.75">
      <c r="A17" s="5"/>
      <c r="B17" s="29" t="s">
        <v>175</v>
      </c>
      <c r="C17" s="16"/>
      <c r="D17" s="27">
        <f>D15*6</f>
        <v>297</v>
      </c>
    </row>
    <row r="20" spans="1:4" ht="12.75">
      <c r="A20" s="32"/>
      <c r="B20" s="33" t="s">
        <v>176</v>
      </c>
      <c r="C20" s="34"/>
      <c r="D20" s="35">
        <f>D8+D17</f>
        <v>1021.5</v>
      </c>
    </row>
  </sheetData>
  <sheetProtection selectLockedCells="1" selectUnlockedCells="1"/>
  <mergeCells count="2">
    <mergeCell ref="A1:D1"/>
    <mergeCell ref="A10:D10"/>
  </mergeCells>
  <printOptions/>
  <pageMargins left="0.7875" right="0.7875" top="1.025" bottom="1.025" header="0.7875" footer="0.7875"/>
  <pageSetup horizontalDpi="300" verticalDpi="300" orientation="landscape" paperSize="9" scale="88"/>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Z40"/>
  <sheetViews>
    <sheetView zoomScale="90" zoomScaleNormal="90" workbookViewId="0" topLeftCell="A2">
      <selection activeCell="A1" sqref="A1"/>
    </sheetView>
  </sheetViews>
  <sheetFormatPr defaultColWidth="11.421875" defaultRowHeight="12.75"/>
  <cols>
    <col min="1" max="1" width="20.28125" style="36" customWidth="1"/>
    <col min="2" max="2" width="4.8515625" style="0" customWidth="1"/>
    <col min="3" max="3" width="17.421875" style="0" customWidth="1"/>
    <col min="4" max="4" width="17.140625" style="0" customWidth="1"/>
    <col min="5" max="5" width="5.57421875" style="0" customWidth="1"/>
    <col min="6" max="6" width="10.00390625" style="0" customWidth="1"/>
    <col min="7" max="23" width="5.57421875" style="0" customWidth="1"/>
    <col min="24" max="16384" width="11.57421875" style="0" customWidth="1"/>
  </cols>
  <sheetData>
    <row r="1" spans="1:26" ht="12.75">
      <c r="A1" s="1">
        <v>2020</v>
      </c>
      <c r="B1" s="1"/>
      <c r="C1" s="1"/>
      <c r="D1" s="1"/>
      <c r="E1" s="1"/>
      <c r="F1" s="1"/>
      <c r="G1" s="1"/>
      <c r="H1" s="1"/>
      <c r="I1" s="1"/>
      <c r="J1" s="1"/>
      <c r="K1" s="1"/>
      <c r="L1" s="1"/>
      <c r="M1" s="1"/>
      <c r="N1" s="1"/>
      <c r="O1" s="1"/>
      <c r="P1" s="1"/>
      <c r="Q1" s="1"/>
      <c r="R1" s="1"/>
      <c r="S1" s="1"/>
      <c r="T1" s="1"/>
      <c r="U1" s="1"/>
      <c r="V1" s="1"/>
      <c r="W1" s="1"/>
      <c r="X1" s="1"/>
      <c r="Y1" s="1"/>
      <c r="Z1" s="1"/>
    </row>
    <row r="2" spans="1:26" ht="12.75">
      <c r="A2"/>
      <c r="G2" s="37" t="s">
        <v>177</v>
      </c>
      <c r="H2" s="37" t="s">
        <v>178</v>
      </c>
      <c r="I2" s="37" t="s">
        <v>179</v>
      </c>
      <c r="J2" s="37" t="s">
        <v>180</v>
      </c>
      <c r="K2" s="37" t="s">
        <v>181</v>
      </c>
      <c r="L2" s="37" t="s">
        <v>182</v>
      </c>
      <c r="M2" s="37" t="s">
        <v>183</v>
      </c>
      <c r="N2" s="37" t="s">
        <v>184</v>
      </c>
      <c r="O2" s="37" t="s">
        <v>185</v>
      </c>
      <c r="P2" s="37" t="s">
        <v>186</v>
      </c>
      <c r="Q2" s="37" t="s">
        <v>187</v>
      </c>
      <c r="R2" s="37" t="s">
        <v>188</v>
      </c>
      <c r="S2" s="37" t="s">
        <v>189</v>
      </c>
      <c r="T2" s="37" t="s">
        <v>190</v>
      </c>
      <c r="U2" s="37" t="s">
        <v>191</v>
      </c>
      <c r="V2" s="37" t="s">
        <v>192</v>
      </c>
      <c r="W2" s="37" t="s">
        <v>193</v>
      </c>
      <c r="X2" s="37" t="s">
        <v>194</v>
      </c>
      <c r="Y2" s="37" t="s">
        <v>195</v>
      </c>
      <c r="Z2" s="37" t="s">
        <v>196</v>
      </c>
    </row>
    <row r="3" spans="1:26" ht="12.75">
      <c r="A3" s="38" t="s">
        <v>197</v>
      </c>
      <c r="B3" s="38" t="s">
        <v>198</v>
      </c>
      <c r="C3" s="38" t="s">
        <v>199</v>
      </c>
      <c r="D3" s="38" t="s">
        <v>200</v>
      </c>
      <c r="E3" s="38" t="s">
        <v>201</v>
      </c>
      <c r="F3" s="39" t="s">
        <v>202</v>
      </c>
      <c r="G3" s="40" t="s">
        <v>203</v>
      </c>
      <c r="H3" s="40" t="s">
        <v>203</v>
      </c>
      <c r="I3" s="40" t="s">
        <v>203</v>
      </c>
      <c r="J3" s="40" t="s">
        <v>203</v>
      </c>
      <c r="K3" s="40" t="s">
        <v>203</v>
      </c>
      <c r="L3" s="40" t="s">
        <v>203</v>
      </c>
      <c r="M3" s="40" t="s">
        <v>204</v>
      </c>
      <c r="N3" s="40" t="s">
        <v>204</v>
      </c>
      <c r="O3" s="40" t="s">
        <v>204</v>
      </c>
      <c r="P3" s="40" t="s">
        <v>204</v>
      </c>
      <c r="Q3" s="40" t="s">
        <v>204</v>
      </c>
      <c r="R3" s="40" t="s">
        <v>204</v>
      </c>
      <c r="S3" s="40" t="s">
        <v>204</v>
      </c>
      <c r="T3" s="40" t="s">
        <v>204</v>
      </c>
      <c r="U3" s="40" t="s">
        <v>204</v>
      </c>
      <c r="V3" s="40" t="s">
        <v>204</v>
      </c>
      <c r="W3" s="40" t="s">
        <v>204</v>
      </c>
      <c r="X3" s="40" t="s">
        <v>204</v>
      </c>
      <c r="Y3" s="40" t="s">
        <v>204</v>
      </c>
      <c r="Z3" s="40" t="s">
        <v>204</v>
      </c>
    </row>
    <row r="4" spans="1:26" ht="12.75">
      <c r="A4" s="41">
        <v>1200600280</v>
      </c>
      <c r="B4" s="37">
        <v>1</v>
      </c>
      <c r="C4" s="37" t="s">
        <v>1</v>
      </c>
      <c r="D4" s="37" t="s">
        <v>205</v>
      </c>
      <c r="E4" s="37" t="s">
        <v>206</v>
      </c>
      <c r="F4" s="42">
        <v>43907</v>
      </c>
      <c r="G4" s="43">
        <v>3.585</v>
      </c>
      <c r="H4" s="44">
        <v>36.371</v>
      </c>
      <c r="I4" s="43">
        <v>7.967</v>
      </c>
      <c r="J4" s="43">
        <v>1.604</v>
      </c>
      <c r="K4" s="43">
        <v>1.505</v>
      </c>
      <c r="L4" s="43">
        <v>0.47</v>
      </c>
      <c r="M4" s="45">
        <v>7026.25</v>
      </c>
      <c r="N4" s="45">
        <v>31648.18</v>
      </c>
      <c r="O4" s="45">
        <v>56.802</v>
      </c>
      <c r="P4" s="45">
        <v>41.443</v>
      </c>
      <c r="Q4" s="45">
        <v>92.56</v>
      </c>
      <c r="R4" s="45">
        <v>172.52</v>
      </c>
      <c r="S4" s="45">
        <v>69.15</v>
      </c>
      <c r="T4" s="44">
        <v>0.0488</v>
      </c>
      <c r="U4" s="44">
        <v>0.0772</v>
      </c>
      <c r="V4" s="44">
        <v>0.935</v>
      </c>
      <c r="W4" s="44">
        <v>16.13</v>
      </c>
      <c r="X4" s="44">
        <v>3.413</v>
      </c>
      <c r="Y4" s="44">
        <v>1.1824</v>
      </c>
      <c r="Z4" s="45">
        <v>105.436</v>
      </c>
    </row>
    <row r="5" spans="1:26" ht="12.75">
      <c r="A5" s="41">
        <v>1200600281</v>
      </c>
      <c r="B5" s="37">
        <v>2</v>
      </c>
      <c r="C5" s="37" t="s">
        <v>5</v>
      </c>
      <c r="D5" s="37" t="s">
        <v>207</v>
      </c>
      <c r="E5" s="37" t="s">
        <v>206</v>
      </c>
      <c r="F5" s="42">
        <v>43907</v>
      </c>
      <c r="G5" s="43">
        <v>3.577</v>
      </c>
      <c r="H5" s="44">
        <v>48.503</v>
      </c>
      <c r="I5" s="43">
        <v>1.452</v>
      </c>
      <c r="J5" s="43">
        <v>1.688</v>
      </c>
      <c r="K5" s="43">
        <v>0.149</v>
      </c>
      <c r="L5" s="43">
        <v>0.166</v>
      </c>
      <c r="M5" s="45">
        <v>3139.59</v>
      </c>
      <c r="N5" s="45">
        <v>174.28</v>
      </c>
      <c r="O5" s="45">
        <v>36.213</v>
      </c>
      <c r="P5" s="45">
        <v>30.87</v>
      </c>
      <c r="Q5" s="45">
        <v>35.6</v>
      </c>
      <c r="R5" s="45">
        <v>88.25</v>
      </c>
      <c r="S5" s="45">
        <v>85.99</v>
      </c>
      <c r="T5" s="44">
        <v>0.0206</v>
      </c>
      <c r="U5" s="44">
        <v>0</v>
      </c>
      <c r="V5" s="44">
        <v>0.329</v>
      </c>
      <c r="W5" s="44">
        <v>8.509</v>
      </c>
      <c r="X5" s="44">
        <v>2.137</v>
      </c>
      <c r="Y5" s="44">
        <v>1.9648</v>
      </c>
      <c r="Z5" s="45">
        <v>20.059</v>
      </c>
    </row>
    <row r="6" spans="1:26" ht="12.75">
      <c r="A6" s="41">
        <v>1200600282</v>
      </c>
      <c r="B6" s="37">
        <v>3</v>
      </c>
      <c r="C6" s="37" t="s">
        <v>8</v>
      </c>
      <c r="D6" s="37" t="s">
        <v>208</v>
      </c>
      <c r="E6" s="37" t="s">
        <v>206</v>
      </c>
      <c r="F6" s="42">
        <v>43907</v>
      </c>
      <c r="G6" s="43">
        <v>5.2</v>
      </c>
      <c r="H6" s="44">
        <v>42.444</v>
      </c>
      <c r="I6" s="43">
        <v>5.392</v>
      </c>
      <c r="J6" s="43">
        <v>0.321</v>
      </c>
      <c r="K6" s="43">
        <v>0.395</v>
      </c>
      <c r="L6" s="43">
        <v>0.81</v>
      </c>
      <c r="M6" s="45">
        <v>2882</v>
      </c>
      <c r="N6" s="45">
        <v>309.16</v>
      </c>
      <c r="O6" s="45">
        <v>34.147</v>
      </c>
      <c r="P6" s="45">
        <v>8.23</v>
      </c>
      <c r="Q6" s="45">
        <v>692.76</v>
      </c>
      <c r="R6" s="45">
        <v>365.83</v>
      </c>
      <c r="S6" s="45">
        <v>22.36</v>
      </c>
      <c r="T6" s="44">
        <v>0.0328</v>
      </c>
      <c r="U6" s="44">
        <v>0.1597</v>
      </c>
      <c r="V6" s="44">
        <v>1.392</v>
      </c>
      <c r="W6" s="44">
        <v>9.785</v>
      </c>
      <c r="X6" s="44">
        <v>1.146</v>
      </c>
      <c r="Y6" s="44">
        <v>5.1916</v>
      </c>
      <c r="Z6" s="45">
        <v>66.901</v>
      </c>
    </row>
    <row r="7" spans="1:26" ht="12.75">
      <c r="A7" s="41">
        <v>1200600283</v>
      </c>
      <c r="B7" s="37">
        <v>4</v>
      </c>
      <c r="C7" s="37" t="s">
        <v>209</v>
      </c>
      <c r="D7" s="37" t="s">
        <v>210</v>
      </c>
      <c r="E7" s="37" t="s">
        <v>206</v>
      </c>
      <c r="F7" s="42">
        <v>43907</v>
      </c>
      <c r="G7" s="43">
        <v>6.305</v>
      </c>
      <c r="H7" s="44">
        <v>45.132</v>
      </c>
      <c r="I7" s="43">
        <v>2.782</v>
      </c>
      <c r="J7" s="43">
        <v>1.56</v>
      </c>
      <c r="K7" s="43">
        <v>0.188</v>
      </c>
      <c r="L7" s="43">
        <v>0.782</v>
      </c>
      <c r="M7" s="45">
        <v>5148.19</v>
      </c>
      <c r="N7" s="45">
        <v>96.69</v>
      </c>
      <c r="O7" s="45">
        <v>17.48</v>
      </c>
      <c r="P7" s="45">
        <v>22.065</v>
      </c>
      <c r="Q7" s="45">
        <v>53.91</v>
      </c>
      <c r="R7" s="45">
        <v>115.65</v>
      </c>
      <c r="S7" s="45">
        <v>16.54</v>
      </c>
      <c r="T7" s="44">
        <v>0.6632</v>
      </c>
      <c r="U7" s="44">
        <v>0.0246</v>
      </c>
      <c r="V7" s="44">
        <v>0.573</v>
      </c>
      <c r="W7" s="44">
        <v>11.094</v>
      </c>
      <c r="X7" s="44">
        <v>1.187</v>
      </c>
      <c r="Y7" s="44">
        <v>0.61</v>
      </c>
      <c r="Z7" s="45">
        <v>76.347</v>
      </c>
    </row>
    <row r="8" spans="1:26" ht="12.75">
      <c r="A8" s="41">
        <v>1200600284</v>
      </c>
      <c r="B8" s="37">
        <v>5</v>
      </c>
      <c r="C8" s="37" t="s">
        <v>211</v>
      </c>
      <c r="D8" s="37" t="s">
        <v>212</v>
      </c>
      <c r="E8" s="37" t="s">
        <v>206</v>
      </c>
      <c r="F8" s="42">
        <v>43907</v>
      </c>
      <c r="G8" s="43">
        <v>2.936</v>
      </c>
      <c r="H8" s="44">
        <v>44.377</v>
      </c>
      <c r="I8" s="43">
        <v>4.459</v>
      </c>
      <c r="J8" s="43">
        <v>0.781</v>
      </c>
      <c r="K8" s="43">
        <v>0.231</v>
      </c>
      <c r="L8" s="43">
        <v>0.597</v>
      </c>
      <c r="M8" s="45">
        <v>4084.76</v>
      </c>
      <c r="N8" s="45">
        <v>2423.03</v>
      </c>
      <c r="O8" s="45">
        <v>21.438</v>
      </c>
      <c r="P8" s="45">
        <v>2.391</v>
      </c>
      <c r="Q8" s="45">
        <v>45.23</v>
      </c>
      <c r="R8" s="45">
        <v>97.54</v>
      </c>
      <c r="S8" s="45">
        <v>17.15</v>
      </c>
      <c r="T8" s="44">
        <v>0.0165</v>
      </c>
      <c r="U8" s="44">
        <v>0.0165</v>
      </c>
      <c r="V8" s="44">
        <v>0.536</v>
      </c>
      <c r="W8" s="44">
        <v>8.287</v>
      </c>
      <c r="X8" s="44">
        <v>0.948</v>
      </c>
      <c r="Y8" s="44">
        <v>0.2515</v>
      </c>
      <c r="Z8" s="45">
        <v>28.199</v>
      </c>
    </row>
    <row r="9" spans="1:26" ht="12.75">
      <c r="A9" s="41">
        <v>1200600285</v>
      </c>
      <c r="B9" s="37">
        <v>6</v>
      </c>
      <c r="C9" s="37" t="s">
        <v>213</v>
      </c>
      <c r="D9" s="37" t="s">
        <v>214</v>
      </c>
      <c r="E9" s="37" t="s">
        <v>206</v>
      </c>
      <c r="F9" s="42">
        <v>43907</v>
      </c>
      <c r="G9" s="43">
        <v>4.427</v>
      </c>
      <c r="H9" s="44">
        <v>43.745</v>
      </c>
      <c r="I9" s="43">
        <v>4.509</v>
      </c>
      <c r="J9" s="43">
        <v>2.079</v>
      </c>
      <c r="K9" s="43">
        <v>0.434</v>
      </c>
      <c r="L9" s="43">
        <v>0.637</v>
      </c>
      <c r="M9" s="45">
        <v>4248.48</v>
      </c>
      <c r="N9" s="45">
        <v>1208.16</v>
      </c>
      <c r="O9" s="45">
        <v>25.037</v>
      </c>
      <c r="P9" s="45">
        <v>84.044</v>
      </c>
      <c r="Q9" s="45">
        <v>590.76</v>
      </c>
      <c r="R9" s="45">
        <v>741.27</v>
      </c>
      <c r="S9" s="45">
        <v>30.2</v>
      </c>
      <c r="T9" s="44">
        <v>0.0574</v>
      </c>
      <c r="U9" s="44">
        <v>0.2909</v>
      </c>
      <c r="V9" s="44">
        <v>2.459</v>
      </c>
      <c r="W9" s="44">
        <v>17.743</v>
      </c>
      <c r="X9" s="44">
        <v>2.008</v>
      </c>
      <c r="Y9" s="44">
        <v>13.0225</v>
      </c>
      <c r="Z9" s="45">
        <v>63.268</v>
      </c>
    </row>
    <row r="10" spans="1:26" ht="12.75">
      <c r="A10" s="41">
        <v>1200600286</v>
      </c>
      <c r="B10" s="37">
        <v>7</v>
      </c>
      <c r="C10" s="37" t="s">
        <v>215</v>
      </c>
      <c r="D10" s="37" t="s">
        <v>216</v>
      </c>
      <c r="E10" s="37" t="s">
        <v>206</v>
      </c>
      <c r="F10" s="42">
        <v>43907</v>
      </c>
      <c r="G10" s="43">
        <v>4.134</v>
      </c>
      <c r="H10" s="44">
        <v>43.482</v>
      </c>
      <c r="I10" s="43">
        <v>5.244</v>
      </c>
      <c r="J10" s="43">
        <v>0.481</v>
      </c>
      <c r="K10" s="43">
        <v>0.875</v>
      </c>
      <c r="L10" s="43">
        <v>0.626</v>
      </c>
      <c r="M10" s="45">
        <v>2582.76</v>
      </c>
      <c r="N10" s="45">
        <v>494.99</v>
      </c>
      <c r="O10" s="45">
        <v>40.933</v>
      </c>
      <c r="P10" s="45">
        <v>8.929</v>
      </c>
      <c r="Q10" s="45">
        <v>186.77</v>
      </c>
      <c r="R10" s="45">
        <v>249.55</v>
      </c>
      <c r="S10" s="45">
        <v>308.55</v>
      </c>
      <c r="T10" s="44">
        <v>0.5178</v>
      </c>
      <c r="U10" s="44">
        <v>0.1875</v>
      </c>
      <c r="V10" s="44">
        <v>0.775</v>
      </c>
      <c r="W10" s="44">
        <v>10.396</v>
      </c>
      <c r="X10" s="44">
        <v>0.815</v>
      </c>
      <c r="Y10" s="44">
        <v>3.0333</v>
      </c>
      <c r="Z10" s="45">
        <v>172.089</v>
      </c>
    </row>
    <row r="11" spans="1:26" ht="12.75">
      <c r="A11" s="41">
        <v>1200600287</v>
      </c>
      <c r="B11" s="37">
        <v>8</v>
      </c>
      <c r="C11" s="37" t="s">
        <v>27</v>
      </c>
      <c r="D11" s="37" t="s">
        <v>217</v>
      </c>
      <c r="E11" s="37" t="s">
        <v>206</v>
      </c>
      <c r="F11" s="42">
        <v>43907</v>
      </c>
      <c r="G11" s="43">
        <v>5.432</v>
      </c>
      <c r="H11" s="44">
        <v>40.834</v>
      </c>
      <c r="I11" s="43">
        <v>4.827</v>
      </c>
      <c r="J11" s="43">
        <v>0.963</v>
      </c>
      <c r="K11" s="43">
        <v>1.173</v>
      </c>
      <c r="L11" s="43">
        <v>0.723</v>
      </c>
      <c r="M11" s="45">
        <v>5962.47</v>
      </c>
      <c r="N11" s="45">
        <v>18056.22</v>
      </c>
      <c r="O11" s="45">
        <v>49.476</v>
      </c>
      <c r="P11" s="45">
        <v>18.642</v>
      </c>
      <c r="Q11" s="45">
        <v>128.45</v>
      </c>
      <c r="R11" s="45">
        <v>188.46</v>
      </c>
      <c r="S11" s="45">
        <v>18.52</v>
      </c>
      <c r="T11" s="44">
        <v>0.2081</v>
      </c>
      <c r="U11" s="44">
        <v>0.0583</v>
      </c>
      <c r="V11" s="44">
        <v>0.874</v>
      </c>
      <c r="W11" s="44">
        <v>18.642</v>
      </c>
      <c r="X11" s="44">
        <v>0.499</v>
      </c>
      <c r="Y11" s="44">
        <v>1.6603</v>
      </c>
      <c r="Z11" s="45">
        <v>131.158</v>
      </c>
    </row>
    <row r="12" spans="1:26" ht="12.75">
      <c r="A12" s="41">
        <v>1200600288</v>
      </c>
      <c r="B12" s="37">
        <v>9</v>
      </c>
      <c r="C12" s="37" t="s">
        <v>30</v>
      </c>
      <c r="D12" s="37" t="s">
        <v>218</v>
      </c>
      <c r="E12" s="37" t="s">
        <v>206</v>
      </c>
      <c r="F12" s="42">
        <v>43907</v>
      </c>
      <c r="G12" s="43">
        <v>4.452</v>
      </c>
      <c r="H12" s="44">
        <v>43.756</v>
      </c>
      <c r="I12" s="43">
        <v>8.197</v>
      </c>
      <c r="J12" s="43">
        <v>1.091</v>
      </c>
      <c r="K12" s="43">
        <v>0.289</v>
      </c>
      <c r="L12" s="43">
        <v>1</v>
      </c>
      <c r="M12" s="45">
        <v>10463.25</v>
      </c>
      <c r="N12" s="45">
        <v>489.9</v>
      </c>
      <c r="O12" s="45">
        <v>34.602</v>
      </c>
      <c r="P12" s="45">
        <v>10.587</v>
      </c>
      <c r="Q12" s="45">
        <v>97.44</v>
      </c>
      <c r="R12" s="45">
        <v>149.56</v>
      </c>
      <c r="S12" s="45">
        <v>14.12</v>
      </c>
      <c r="T12" s="44">
        <v>0.0608</v>
      </c>
      <c r="U12" s="44">
        <v>0.0365</v>
      </c>
      <c r="V12" s="44">
        <v>0.771</v>
      </c>
      <c r="W12" s="44">
        <v>7.91</v>
      </c>
      <c r="X12" s="44">
        <v>0.487</v>
      </c>
      <c r="Y12" s="44">
        <v>0.9695</v>
      </c>
      <c r="Z12" s="45">
        <v>43.688</v>
      </c>
    </row>
    <row r="13" spans="1:26" ht="12.75">
      <c r="A13" s="41">
        <v>1200600289</v>
      </c>
      <c r="B13" s="37">
        <v>10</v>
      </c>
      <c r="C13" s="37" t="s">
        <v>219</v>
      </c>
      <c r="D13" s="37" t="s">
        <v>220</v>
      </c>
      <c r="E13" s="37" t="s">
        <v>206</v>
      </c>
      <c r="F13" s="42">
        <v>43907</v>
      </c>
      <c r="G13" s="43">
        <v>4.65</v>
      </c>
      <c r="H13" s="44">
        <v>42.14</v>
      </c>
      <c r="I13" s="43">
        <v>5.468</v>
      </c>
      <c r="J13" s="43">
        <v>1.432</v>
      </c>
      <c r="K13" s="43">
        <v>0.277</v>
      </c>
      <c r="L13" s="43">
        <v>0.989</v>
      </c>
      <c r="M13" s="45">
        <v>4071.92</v>
      </c>
      <c r="N13" s="45">
        <v>212.78</v>
      </c>
      <c r="O13" s="45">
        <v>34.37</v>
      </c>
      <c r="P13" s="45">
        <v>17.674</v>
      </c>
      <c r="Q13" s="45">
        <v>407.97</v>
      </c>
      <c r="R13" s="45">
        <v>442.25</v>
      </c>
      <c r="S13" s="45">
        <v>44.27</v>
      </c>
      <c r="T13" s="44">
        <v>0.0285</v>
      </c>
      <c r="U13" s="44">
        <v>0.1588</v>
      </c>
      <c r="V13" s="44">
        <v>1.914</v>
      </c>
      <c r="W13" s="44">
        <v>17.185</v>
      </c>
      <c r="X13" s="44">
        <v>0.814</v>
      </c>
      <c r="Y13" s="44">
        <v>4.2922</v>
      </c>
      <c r="Z13" s="45">
        <v>50.212</v>
      </c>
    </row>
    <row r="14" spans="1:26" ht="12.75">
      <c r="A14" s="41"/>
      <c r="B14" s="37"/>
      <c r="C14" s="37"/>
      <c r="D14" s="37"/>
      <c r="E14" s="37"/>
      <c r="F14" s="42"/>
      <c r="G14" s="43"/>
      <c r="H14" s="44"/>
      <c r="I14" s="43"/>
      <c r="J14" s="43"/>
      <c r="K14" s="43"/>
      <c r="L14" s="43"/>
      <c r="M14" s="45"/>
      <c r="N14" s="45"/>
      <c r="O14" s="45"/>
      <c r="P14" s="45"/>
      <c r="Q14" s="45"/>
      <c r="R14" s="45"/>
      <c r="S14" s="45"/>
      <c r="T14" s="44"/>
      <c r="U14" s="44"/>
      <c r="V14" s="44"/>
      <c r="W14" s="44"/>
      <c r="X14" s="44"/>
      <c r="Y14" s="44"/>
      <c r="Z14" s="45"/>
    </row>
    <row r="15" spans="1:26" ht="12.75">
      <c r="A15" s="46">
        <v>2016</v>
      </c>
      <c r="B15" s="46"/>
      <c r="C15" s="46"/>
      <c r="D15" s="46"/>
      <c r="E15" s="46"/>
      <c r="F15" s="46"/>
      <c r="G15" s="46"/>
      <c r="H15" s="46"/>
      <c r="I15" s="46"/>
      <c r="J15" s="46"/>
      <c r="K15" s="46"/>
      <c r="L15" s="46"/>
      <c r="M15" s="46"/>
      <c r="N15" s="46"/>
      <c r="O15" s="46"/>
      <c r="P15" s="46"/>
      <c r="Q15" s="46"/>
      <c r="R15" s="46"/>
      <c r="S15" s="46"/>
      <c r="T15" s="46"/>
      <c r="U15" s="46"/>
      <c r="V15" s="46"/>
      <c r="W15" s="46"/>
      <c r="X15" s="44"/>
      <c r="Y15" s="44"/>
      <c r="Z15" s="45"/>
    </row>
    <row r="16" spans="3:23" ht="12.75">
      <c r="C16" s="47" t="s">
        <v>177</v>
      </c>
      <c r="D16" s="47" t="s">
        <v>178</v>
      </c>
      <c r="E16" s="47" t="s">
        <v>179</v>
      </c>
      <c r="F16" s="47" t="s">
        <v>180</v>
      </c>
      <c r="G16" s="47" t="s">
        <v>181</v>
      </c>
      <c r="H16" s="47" t="s">
        <v>182</v>
      </c>
      <c r="I16" s="47" t="s">
        <v>184</v>
      </c>
      <c r="J16" s="47" t="s">
        <v>185</v>
      </c>
      <c r="K16" s="47" t="s">
        <v>187</v>
      </c>
      <c r="L16" s="47" t="s">
        <v>188</v>
      </c>
      <c r="M16" s="47" t="s">
        <v>189</v>
      </c>
      <c r="N16" s="47" t="s">
        <v>183</v>
      </c>
      <c r="O16" s="47" t="s">
        <v>186</v>
      </c>
      <c r="P16" s="47" t="s">
        <v>190</v>
      </c>
      <c r="Q16" s="47" t="s">
        <v>191</v>
      </c>
      <c r="R16" s="47" t="s">
        <v>192</v>
      </c>
      <c r="S16" s="47" t="s">
        <v>193</v>
      </c>
      <c r="T16" s="47" t="s">
        <v>194</v>
      </c>
      <c r="U16" s="47" t="s">
        <v>195</v>
      </c>
      <c r="V16" s="47" t="s">
        <v>196</v>
      </c>
      <c r="W16" s="47" t="s">
        <v>221</v>
      </c>
    </row>
    <row r="17" spans="3:23" ht="12.75">
      <c r="C17" s="48" t="s">
        <v>203</v>
      </c>
      <c r="D17" s="48" t="s">
        <v>203</v>
      </c>
      <c r="E17" s="48" t="s">
        <v>203</v>
      </c>
      <c r="F17" s="48" t="s">
        <v>203</v>
      </c>
      <c r="G17" s="48" t="s">
        <v>203</v>
      </c>
      <c r="H17" s="48" t="s">
        <v>203</v>
      </c>
      <c r="I17" s="48" t="s">
        <v>204</v>
      </c>
      <c r="J17" s="48" t="s">
        <v>204</v>
      </c>
      <c r="K17" s="48" t="s">
        <v>204</v>
      </c>
      <c r="L17" s="48" t="s">
        <v>204</v>
      </c>
      <c r="M17" s="48" t="s">
        <v>204</v>
      </c>
      <c r="N17" s="48" t="s">
        <v>204</v>
      </c>
      <c r="O17" s="48" t="s">
        <v>204</v>
      </c>
      <c r="P17" s="48" t="s">
        <v>204</v>
      </c>
      <c r="Q17" s="48" t="s">
        <v>204</v>
      </c>
      <c r="R17" s="48" t="s">
        <v>204</v>
      </c>
      <c r="S17" s="48" t="s">
        <v>204</v>
      </c>
      <c r="T17" s="48" t="s">
        <v>204</v>
      </c>
      <c r="U17" s="48" t="s">
        <v>204</v>
      </c>
      <c r="V17" s="48" t="s">
        <v>204</v>
      </c>
      <c r="W17" s="48" t="s">
        <v>204</v>
      </c>
    </row>
    <row r="18" spans="1:23" s="10" customFormat="1" ht="12.75">
      <c r="A18" s="21" t="s">
        <v>45</v>
      </c>
      <c r="B18" s="49" t="s">
        <v>222</v>
      </c>
      <c r="C18" s="50">
        <v>2.287</v>
      </c>
      <c r="D18" s="50">
        <v>47.564</v>
      </c>
      <c r="E18" s="50">
        <v>1.058</v>
      </c>
      <c r="F18" s="50">
        <v>2.193</v>
      </c>
      <c r="G18" s="50">
        <v>0.327</v>
      </c>
      <c r="H18" s="50">
        <v>0.162</v>
      </c>
      <c r="I18" s="50">
        <v>354</v>
      </c>
      <c r="J18" s="50">
        <v>70</v>
      </c>
      <c r="K18" s="50">
        <v>98</v>
      </c>
      <c r="L18" s="50">
        <v>162</v>
      </c>
      <c r="M18" s="50">
        <v>18</v>
      </c>
      <c r="N18" s="50">
        <v>1682</v>
      </c>
      <c r="O18" s="50">
        <v>16</v>
      </c>
      <c r="P18" s="50">
        <v>0.007</v>
      </c>
      <c r="Q18" s="50">
        <v>0.08700000000000001</v>
      </c>
      <c r="R18" s="50">
        <v>0.9510000000000001</v>
      </c>
      <c r="S18" s="50">
        <v>6.73</v>
      </c>
      <c r="T18" s="50">
        <v>3.91</v>
      </c>
      <c r="U18" s="50">
        <v>1.2</v>
      </c>
      <c r="V18" s="50">
        <v>23.13</v>
      </c>
      <c r="W18" s="50">
        <v>1.43</v>
      </c>
    </row>
    <row r="19" spans="1:23" s="10" customFormat="1" ht="12.75">
      <c r="A19" s="21" t="s">
        <v>50</v>
      </c>
      <c r="B19" s="49" t="s">
        <v>223</v>
      </c>
      <c r="C19" s="50">
        <v>2.304</v>
      </c>
      <c r="D19" s="50">
        <v>47.534</v>
      </c>
      <c r="E19" s="50">
        <v>1.067</v>
      </c>
      <c r="F19" s="50">
        <v>2.206</v>
      </c>
      <c r="G19" s="50">
        <v>0.309</v>
      </c>
      <c r="H19" s="50">
        <v>0.169</v>
      </c>
      <c r="I19" s="50">
        <v>214</v>
      </c>
      <c r="J19" s="50">
        <v>66</v>
      </c>
      <c r="K19" s="50">
        <v>106</v>
      </c>
      <c r="L19" s="50">
        <v>180</v>
      </c>
      <c r="M19" s="50">
        <v>12</v>
      </c>
      <c r="N19" s="50">
        <v>1722</v>
      </c>
      <c r="O19" s="50">
        <v>15</v>
      </c>
      <c r="P19" s="50">
        <v>0.007</v>
      </c>
      <c r="Q19" s="50">
        <v>0.085</v>
      </c>
      <c r="R19" s="50">
        <v>1.115</v>
      </c>
      <c r="S19" s="50">
        <v>6.91</v>
      </c>
      <c r="T19" s="50">
        <v>2.81</v>
      </c>
      <c r="U19" s="50">
        <v>1.28</v>
      </c>
      <c r="V19" s="50">
        <v>21.11</v>
      </c>
      <c r="W19" s="50">
        <v>1.3</v>
      </c>
    </row>
    <row r="20" spans="1:23" s="10" customFormat="1" ht="12.75">
      <c r="A20" s="21" t="s">
        <v>52</v>
      </c>
      <c r="B20" s="49" t="s">
        <v>224</v>
      </c>
      <c r="C20" s="50">
        <v>4.271</v>
      </c>
      <c r="D20" s="50">
        <v>38.962</v>
      </c>
      <c r="E20" s="50">
        <v>7.872</v>
      </c>
      <c r="F20" s="50">
        <v>1.215</v>
      </c>
      <c r="G20" s="50">
        <v>1.099</v>
      </c>
      <c r="H20" s="50">
        <v>0.5730000000000001</v>
      </c>
      <c r="I20" s="50">
        <v>15159</v>
      </c>
      <c r="J20" s="50">
        <v>57</v>
      </c>
      <c r="K20" s="50">
        <v>109</v>
      </c>
      <c r="L20" s="50">
        <v>272</v>
      </c>
      <c r="M20" s="50">
        <v>13</v>
      </c>
      <c r="N20" s="50">
        <v>4944</v>
      </c>
      <c r="O20" s="50">
        <v>30</v>
      </c>
      <c r="P20" s="50">
        <v>0.031</v>
      </c>
      <c r="Q20" s="50">
        <v>0.074</v>
      </c>
      <c r="R20" s="50">
        <v>1.161</v>
      </c>
      <c r="S20" s="50">
        <v>23.45</v>
      </c>
      <c r="T20" s="50">
        <v>3.85</v>
      </c>
      <c r="U20" s="50">
        <v>1.69</v>
      </c>
      <c r="V20" s="50">
        <v>302.13</v>
      </c>
      <c r="W20" s="50">
        <v>11.81</v>
      </c>
    </row>
    <row r="21" spans="1:23" s="10" customFormat="1" ht="12.75">
      <c r="A21" s="21" t="s">
        <v>56</v>
      </c>
      <c r="B21" s="49" t="s">
        <v>225</v>
      </c>
      <c r="C21" s="50">
        <v>4.286</v>
      </c>
      <c r="D21" s="50">
        <v>38.664</v>
      </c>
      <c r="E21" s="50">
        <v>6.619</v>
      </c>
      <c r="F21" s="50">
        <v>1.204</v>
      </c>
      <c r="G21" s="50">
        <v>1.129</v>
      </c>
      <c r="H21" s="50">
        <v>0.632</v>
      </c>
      <c r="I21" s="50">
        <v>14102</v>
      </c>
      <c r="J21" s="50">
        <v>57</v>
      </c>
      <c r="K21" s="50">
        <v>128</v>
      </c>
      <c r="L21" s="50">
        <v>295</v>
      </c>
      <c r="M21" s="50">
        <v>13</v>
      </c>
      <c r="N21" s="50">
        <v>4995</v>
      </c>
      <c r="O21" s="50">
        <v>32</v>
      </c>
      <c r="P21" s="50">
        <v>0.035</v>
      </c>
      <c r="Q21" s="50">
        <v>0.088</v>
      </c>
      <c r="R21" s="50">
        <v>1.185</v>
      </c>
      <c r="S21" s="50">
        <v>25.28</v>
      </c>
      <c r="T21" s="50">
        <v>2.5300000000000002</v>
      </c>
      <c r="U21" s="50">
        <v>2.17</v>
      </c>
      <c r="V21" s="50">
        <v>313.59</v>
      </c>
      <c r="W21" s="50">
        <v>11.87</v>
      </c>
    </row>
    <row r="22" spans="1:23" s="10" customFormat="1" ht="12.75">
      <c r="A22" s="21" t="s">
        <v>59</v>
      </c>
      <c r="B22" s="49" t="s">
        <v>226</v>
      </c>
      <c r="C22" s="50">
        <v>3.051</v>
      </c>
      <c r="D22" s="50">
        <v>49.858</v>
      </c>
      <c r="E22" s="50">
        <v>1.5030000000000001</v>
      </c>
      <c r="F22" s="50">
        <v>1.084</v>
      </c>
      <c r="G22" s="50">
        <v>0.185</v>
      </c>
      <c r="H22" s="50">
        <v>0.197</v>
      </c>
      <c r="I22" s="50">
        <v>257</v>
      </c>
      <c r="J22" s="50">
        <v>27</v>
      </c>
      <c r="K22" s="50">
        <v>156</v>
      </c>
      <c r="L22" s="50">
        <v>223</v>
      </c>
      <c r="M22" s="50">
        <v>98</v>
      </c>
      <c r="N22" s="50">
        <v>2575</v>
      </c>
      <c r="O22" s="50">
        <v>10</v>
      </c>
      <c r="P22" s="50">
        <v>0.10300000000000001</v>
      </c>
      <c r="Q22" s="50">
        <v>0.14400000000000002</v>
      </c>
      <c r="R22" s="50">
        <v>1.183</v>
      </c>
      <c r="S22" s="50">
        <v>7.6</v>
      </c>
      <c r="T22" s="50">
        <v>2.06</v>
      </c>
      <c r="U22" s="50">
        <v>4.12</v>
      </c>
      <c r="V22" s="50">
        <v>41.9</v>
      </c>
      <c r="W22" s="50">
        <v>1.32</v>
      </c>
    </row>
    <row r="23" spans="1:23" s="10" customFormat="1" ht="12.75">
      <c r="A23" s="21" t="s">
        <v>64</v>
      </c>
      <c r="B23" s="49" t="s">
        <v>227</v>
      </c>
      <c r="C23" s="50">
        <v>4.665</v>
      </c>
      <c r="D23" s="50">
        <v>44</v>
      </c>
      <c r="E23" s="50">
        <v>3.8120000000000003</v>
      </c>
      <c r="F23" s="50">
        <v>0.23500000000000001</v>
      </c>
      <c r="G23" s="50">
        <v>0.302</v>
      </c>
      <c r="H23" s="50">
        <v>0.736</v>
      </c>
      <c r="I23" s="50">
        <v>548</v>
      </c>
      <c r="J23" s="50">
        <v>31</v>
      </c>
      <c r="K23" s="50">
        <v>373</v>
      </c>
      <c r="L23" s="50">
        <v>313</v>
      </c>
      <c r="M23" s="50">
        <v>29</v>
      </c>
      <c r="N23" s="50">
        <v>3354</v>
      </c>
      <c r="O23" s="50">
        <v>6</v>
      </c>
      <c r="P23" s="50">
        <v>0.035</v>
      </c>
      <c r="Q23" s="50">
        <v>0.266</v>
      </c>
      <c r="R23" s="50">
        <v>1.529</v>
      </c>
      <c r="S23" s="50">
        <v>13.31</v>
      </c>
      <c r="T23" s="50">
        <v>2.5300000000000002</v>
      </c>
      <c r="U23" s="50">
        <v>3.45</v>
      </c>
      <c r="V23" s="50">
        <v>64.21</v>
      </c>
      <c r="W23" s="50">
        <v>0.94</v>
      </c>
    </row>
    <row r="24" spans="1:23" s="10" customFormat="1" ht="12.75">
      <c r="A24" s="21" t="s">
        <v>69</v>
      </c>
      <c r="B24" s="49" t="s">
        <v>228</v>
      </c>
      <c r="C24" s="50">
        <v>4.779</v>
      </c>
      <c r="D24" s="50">
        <v>43.687</v>
      </c>
      <c r="E24" s="50">
        <v>3.693</v>
      </c>
      <c r="F24" s="50">
        <v>0.21</v>
      </c>
      <c r="G24" s="50">
        <v>0.339</v>
      </c>
      <c r="H24" s="50">
        <v>0.685</v>
      </c>
      <c r="I24" s="50">
        <v>420</v>
      </c>
      <c r="J24" s="50">
        <v>29</v>
      </c>
      <c r="K24" s="50">
        <v>243</v>
      </c>
      <c r="L24" s="50">
        <v>312</v>
      </c>
      <c r="M24" s="50">
        <v>24</v>
      </c>
      <c r="N24" s="50">
        <v>3198</v>
      </c>
      <c r="O24" s="50">
        <v>6</v>
      </c>
      <c r="P24" s="50">
        <v>0.027</v>
      </c>
      <c r="Q24" s="50">
        <v>0.157</v>
      </c>
      <c r="R24" s="50">
        <v>1.475</v>
      </c>
      <c r="S24" s="50">
        <v>12.2</v>
      </c>
      <c r="T24" s="50">
        <v>2.99</v>
      </c>
      <c r="U24" s="50">
        <v>2.91</v>
      </c>
      <c r="V24" s="50">
        <v>59.21</v>
      </c>
      <c r="W24" s="50">
        <v>1</v>
      </c>
    </row>
    <row r="25" spans="1:23" s="10" customFormat="1" ht="12.75">
      <c r="A25" s="21" t="s">
        <v>71</v>
      </c>
      <c r="B25" s="49" t="s">
        <v>229</v>
      </c>
      <c r="C25" s="50">
        <v>3.363</v>
      </c>
      <c r="D25" s="50">
        <v>42.046</v>
      </c>
      <c r="E25" s="50">
        <v>6.058</v>
      </c>
      <c r="F25" s="50">
        <v>0.906</v>
      </c>
      <c r="G25" s="50">
        <v>0.317</v>
      </c>
      <c r="H25" s="50">
        <v>0.595</v>
      </c>
      <c r="I25" s="50">
        <v>1801</v>
      </c>
      <c r="J25" s="50">
        <v>31</v>
      </c>
      <c r="K25" s="50">
        <v>226</v>
      </c>
      <c r="L25" s="50">
        <v>256</v>
      </c>
      <c r="M25" s="50">
        <v>19</v>
      </c>
      <c r="N25" s="50">
        <v>3522</v>
      </c>
      <c r="O25" s="50">
        <v>15</v>
      </c>
      <c r="P25" s="50">
        <v>0.115</v>
      </c>
      <c r="Q25" s="50">
        <v>0.167</v>
      </c>
      <c r="R25" s="50">
        <v>1.099</v>
      </c>
      <c r="S25" s="50">
        <v>16.03</v>
      </c>
      <c r="T25" s="50">
        <v>2.78</v>
      </c>
      <c r="U25" s="50">
        <v>3.21</v>
      </c>
      <c r="V25" s="50">
        <v>89.14</v>
      </c>
      <c r="W25" s="50">
        <v>6.38</v>
      </c>
    </row>
    <row r="26" spans="1:23" s="10" customFormat="1" ht="12.75">
      <c r="A26" s="21" t="s">
        <v>76</v>
      </c>
      <c r="B26" s="49" t="s">
        <v>230</v>
      </c>
      <c r="C26" s="50">
        <v>4.266</v>
      </c>
      <c r="D26" s="50">
        <v>41.401</v>
      </c>
      <c r="E26" s="50">
        <v>5.725</v>
      </c>
      <c r="F26" s="50">
        <v>1.02</v>
      </c>
      <c r="G26" s="50">
        <v>0.278</v>
      </c>
      <c r="H26" s="50">
        <v>0.652</v>
      </c>
      <c r="I26" s="50">
        <v>1603</v>
      </c>
      <c r="J26" s="50">
        <v>24</v>
      </c>
      <c r="K26" s="50">
        <v>99</v>
      </c>
      <c r="L26" s="50">
        <v>159</v>
      </c>
      <c r="M26" s="50">
        <v>18</v>
      </c>
      <c r="N26" s="50">
        <v>6464</v>
      </c>
      <c r="O26" s="50">
        <v>5</v>
      </c>
      <c r="P26" s="50">
        <v>0.023</v>
      </c>
      <c r="Q26" s="50">
        <v>0.044</v>
      </c>
      <c r="R26" s="50">
        <v>1.6019999999999999</v>
      </c>
      <c r="S26" s="50">
        <v>11.85</v>
      </c>
      <c r="T26" s="50">
        <v>0.96</v>
      </c>
      <c r="U26" s="50">
        <v>1.43</v>
      </c>
      <c r="V26" s="50">
        <v>44.09</v>
      </c>
      <c r="W26" s="50">
        <v>23.47</v>
      </c>
    </row>
    <row r="27" spans="1:23" s="10" customFormat="1" ht="12.75">
      <c r="A27" s="21" t="s">
        <v>80</v>
      </c>
      <c r="B27" s="49" t="s">
        <v>79</v>
      </c>
      <c r="C27" s="50">
        <v>3.984</v>
      </c>
      <c r="D27" s="50">
        <v>42.605</v>
      </c>
      <c r="E27" s="50">
        <v>5.99</v>
      </c>
      <c r="F27" s="50">
        <v>0.8260000000000001</v>
      </c>
      <c r="G27" s="50">
        <v>0.28300000000000003</v>
      </c>
      <c r="H27" s="50">
        <v>0.7030000000000001</v>
      </c>
      <c r="I27" s="50">
        <v>1361</v>
      </c>
      <c r="J27" s="50">
        <v>25</v>
      </c>
      <c r="K27" s="50">
        <v>146</v>
      </c>
      <c r="L27" s="50">
        <v>226</v>
      </c>
      <c r="M27" s="50">
        <v>21</v>
      </c>
      <c r="N27" s="50">
        <v>7408</v>
      </c>
      <c r="O27" s="50">
        <v>5</v>
      </c>
      <c r="P27" s="50">
        <v>0.047</v>
      </c>
      <c r="Q27" s="50">
        <v>0.074</v>
      </c>
      <c r="R27" s="50">
        <v>1.4</v>
      </c>
      <c r="S27" s="50">
        <v>12.53</v>
      </c>
      <c r="T27" s="50">
        <v>1.3</v>
      </c>
      <c r="U27" s="50">
        <v>2.62</v>
      </c>
      <c r="V27" s="50">
        <v>46.66</v>
      </c>
      <c r="W27" s="50">
        <v>26.87</v>
      </c>
    </row>
    <row r="28" spans="1:23" s="10" customFormat="1" ht="12.75">
      <c r="A28" s="21" t="s">
        <v>82</v>
      </c>
      <c r="B28" s="49" t="s">
        <v>81</v>
      </c>
      <c r="C28" s="50">
        <v>2.511</v>
      </c>
      <c r="D28" s="50">
        <v>46.436</v>
      </c>
      <c r="E28" s="50">
        <v>0.9520000000000001</v>
      </c>
      <c r="F28" s="50">
        <v>2.261</v>
      </c>
      <c r="G28" s="50">
        <v>0.381</v>
      </c>
      <c r="H28" s="50">
        <v>0.232</v>
      </c>
      <c r="I28" s="50">
        <v>611</v>
      </c>
      <c r="J28" s="50">
        <v>28</v>
      </c>
      <c r="K28" s="50">
        <v>87</v>
      </c>
      <c r="L28" s="50">
        <v>175</v>
      </c>
      <c r="M28" s="50">
        <v>41</v>
      </c>
      <c r="N28" s="50">
        <v>2160</v>
      </c>
      <c r="O28" s="50">
        <v>11</v>
      </c>
      <c r="P28" s="50">
        <v>0.007</v>
      </c>
      <c r="Q28" s="50">
        <v>0.094</v>
      </c>
      <c r="R28" s="50">
        <v>1.014</v>
      </c>
      <c r="S28" s="50">
        <v>9.36</v>
      </c>
      <c r="T28" s="50">
        <v>4.65</v>
      </c>
      <c r="U28" s="50">
        <v>1.12</v>
      </c>
      <c r="V28" s="50">
        <v>27.88</v>
      </c>
      <c r="W28" s="50">
        <v>0.81</v>
      </c>
    </row>
    <row r="29" spans="1:23" s="10" customFormat="1" ht="12.75">
      <c r="A29" s="21" t="s">
        <v>85</v>
      </c>
      <c r="B29" s="49" t="s">
        <v>84</v>
      </c>
      <c r="C29" s="50">
        <v>2.376</v>
      </c>
      <c r="D29" s="50">
        <v>47.042</v>
      </c>
      <c r="E29" s="50">
        <v>1.164</v>
      </c>
      <c r="F29" s="50">
        <v>1.875</v>
      </c>
      <c r="G29" s="50">
        <v>0.325</v>
      </c>
      <c r="H29" s="50">
        <v>0.219</v>
      </c>
      <c r="I29" s="50">
        <v>606</v>
      </c>
      <c r="J29" s="50">
        <v>40</v>
      </c>
      <c r="K29" s="50">
        <v>109</v>
      </c>
      <c r="L29" s="50">
        <v>216</v>
      </c>
      <c r="M29" s="50">
        <v>32</v>
      </c>
      <c r="N29" s="50">
        <v>2064</v>
      </c>
      <c r="O29" s="50">
        <v>12</v>
      </c>
      <c r="P29" s="50">
        <v>0.007</v>
      </c>
      <c r="Q29" s="50">
        <v>0.085</v>
      </c>
      <c r="R29" s="50">
        <v>1.238</v>
      </c>
      <c r="S29" s="50">
        <v>8.51</v>
      </c>
      <c r="T29" s="50">
        <v>3.3</v>
      </c>
      <c r="U29" s="50">
        <v>1.7000000000000002</v>
      </c>
      <c r="V29" s="50">
        <v>26.58</v>
      </c>
      <c r="W29" s="50">
        <v>1.08</v>
      </c>
    </row>
    <row r="30" spans="1:23" s="10" customFormat="1" ht="12.75">
      <c r="A30" s="21" t="s">
        <v>87</v>
      </c>
      <c r="B30" s="49" t="s">
        <v>86</v>
      </c>
      <c r="C30" s="50">
        <v>1.725</v>
      </c>
      <c r="D30" s="50">
        <v>45.528</v>
      </c>
      <c r="E30" s="50">
        <v>1.996</v>
      </c>
      <c r="F30" s="50">
        <v>1.27</v>
      </c>
      <c r="G30" s="50">
        <v>0.126</v>
      </c>
      <c r="H30" s="50">
        <v>0.153</v>
      </c>
      <c r="I30" s="50">
        <v>307</v>
      </c>
      <c r="J30" s="50">
        <v>24</v>
      </c>
      <c r="K30" s="50">
        <v>75</v>
      </c>
      <c r="L30" s="50">
        <v>86</v>
      </c>
      <c r="M30" s="50">
        <v>14</v>
      </c>
      <c r="N30" s="50">
        <v>1257</v>
      </c>
      <c r="O30" s="50">
        <v>51</v>
      </c>
      <c r="P30" s="50">
        <v>0.07</v>
      </c>
      <c r="Q30" s="50">
        <v>0.057</v>
      </c>
      <c r="R30" s="50">
        <v>0.489</v>
      </c>
      <c r="S30" s="50">
        <v>3.02</v>
      </c>
      <c r="T30" s="50">
        <v>0.96</v>
      </c>
      <c r="U30" s="50">
        <v>0.59</v>
      </c>
      <c r="V30" s="50">
        <v>13.46</v>
      </c>
      <c r="W30" s="50">
        <v>0.39</v>
      </c>
    </row>
    <row r="31" spans="1:23" s="10" customFormat="1" ht="12.75">
      <c r="A31" s="21" t="s">
        <v>92</v>
      </c>
      <c r="B31" s="49" t="s">
        <v>91</v>
      </c>
      <c r="C31" s="50">
        <v>1.714</v>
      </c>
      <c r="D31" s="50">
        <v>45.737</v>
      </c>
      <c r="E31" s="50">
        <v>1.834</v>
      </c>
      <c r="F31" s="50">
        <v>1.2</v>
      </c>
      <c r="G31" s="50">
        <v>0.129</v>
      </c>
      <c r="H31" s="50">
        <v>0.155</v>
      </c>
      <c r="I31" s="50">
        <v>294</v>
      </c>
      <c r="J31" s="50">
        <v>24</v>
      </c>
      <c r="K31" s="50">
        <v>124</v>
      </c>
      <c r="L31" s="50">
        <v>127</v>
      </c>
      <c r="M31" s="50">
        <v>14</v>
      </c>
      <c r="N31" s="50">
        <v>1205</v>
      </c>
      <c r="O31" s="50">
        <v>46</v>
      </c>
      <c r="P31" s="50">
        <v>0.07</v>
      </c>
      <c r="Q31" s="50">
        <v>0.061</v>
      </c>
      <c r="R31" s="50">
        <v>0.685</v>
      </c>
      <c r="S31" s="50">
        <v>2.96</v>
      </c>
      <c r="T31" s="50">
        <v>1.5</v>
      </c>
      <c r="U31" s="50">
        <v>1.09</v>
      </c>
      <c r="V31" s="50">
        <v>12.25</v>
      </c>
      <c r="W31" s="50">
        <v>0.4</v>
      </c>
    </row>
    <row r="32" spans="1:23" s="10" customFormat="1" ht="12.75">
      <c r="A32" s="21" t="s">
        <v>94</v>
      </c>
      <c r="B32" s="49" t="s">
        <v>93</v>
      </c>
      <c r="C32" s="50">
        <v>2.648</v>
      </c>
      <c r="D32" s="50">
        <v>46.085</v>
      </c>
      <c r="E32" s="50">
        <v>1.469</v>
      </c>
      <c r="F32" s="50">
        <v>2.119</v>
      </c>
      <c r="G32" s="50">
        <v>0.303</v>
      </c>
      <c r="H32" s="50">
        <v>0.25</v>
      </c>
      <c r="I32" s="50">
        <v>1234</v>
      </c>
      <c r="J32" s="50">
        <v>45</v>
      </c>
      <c r="K32" s="50">
        <v>130</v>
      </c>
      <c r="L32" s="50">
        <v>262</v>
      </c>
      <c r="M32" s="50">
        <v>27</v>
      </c>
      <c r="N32" s="50">
        <v>2235</v>
      </c>
      <c r="O32" s="50">
        <v>18</v>
      </c>
      <c r="P32" s="50">
        <v>0.011</v>
      </c>
      <c r="Q32" s="50">
        <v>0.092</v>
      </c>
      <c r="R32" s="50">
        <v>1.453</v>
      </c>
      <c r="S32" s="50">
        <v>12.74</v>
      </c>
      <c r="T32" s="50">
        <v>4.88</v>
      </c>
      <c r="U32" s="50">
        <v>1.85</v>
      </c>
      <c r="V32" s="50">
        <v>30.72</v>
      </c>
      <c r="W32" s="50">
        <v>3.19</v>
      </c>
    </row>
    <row r="33" spans="1:23" s="10" customFormat="1" ht="12.75">
      <c r="A33" s="21" t="s">
        <v>97</v>
      </c>
      <c r="B33" s="49" t="s">
        <v>96</v>
      </c>
      <c r="C33" s="50">
        <v>2.438</v>
      </c>
      <c r="D33" s="50">
        <v>45.585</v>
      </c>
      <c r="E33" s="50">
        <v>1.49</v>
      </c>
      <c r="F33" s="50">
        <v>1.869</v>
      </c>
      <c r="G33" s="50">
        <v>0.289</v>
      </c>
      <c r="H33" s="50">
        <v>0.252</v>
      </c>
      <c r="I33" s="50">
        <v>1155</v>
      </c>
      <c r="J33" s="50">
        <v>33</v>
      </c>
      <c r="K33" s="50">
        <v>111</v>
      </c>
      <c r="L33" s="50">
        <v>249</v>
      </c>
      <c r="M33" s="50">
        <v>23</v>
      </c>
      <c r="N33" s="50">
        <v>2058</v>
      </c>
      <c r="O33" s="50">
        <v>16</v>
      </c>
      <c r="P33" s="50">
        <v>0.007</v>
      </c>
      <c r="Q33" s="50">
        <v>0.08600000000000001</v>
      </c>
      <c r="R33" s="50">
        <v>1.218</v>
      </c>
      <c r="S33" s="50">
        <v>12.13</v>
      </c>
      <c r="T33" s="50">
        <v>3.12</v>
      </c>
      <c r="U33" s="50">
        <v>1.54</v>
      </c>
      <c r="V33" s="50">
        <v>31.87</v>
      </c>
      <c r="W33" s="50">
        <v>3.09</v>
      </c>
    </row>
    <row r="34" spans="1:23" ht="12.75">
      <c r="A34" s="28" t="s">
        <v>99</v>
      </c>
      <c r="B34" s="47" t="s">
        <v>98</v>
      </c>
      <c r="C34" s="51">
        <v>4.085</v>
      </c>
      <c r="D34" s="51">
        <v>44.965</v>
      </c>
      <c r="E34" s="51">
        <v>2.648</v>
      </c>
      <c r="F34" s="51">
        <v>2.223</v>
      </c>
      <c r="G34" s="51">
        <v>0.211</v>
      </c>
      <c r="H34" s="51">
        <v>0.467</v>
      </c>
      <c r="I34" s="51">
        <v>584</v>
      </c>
      <c r="J34" s="51">
        <v>43</v>
      </c>
      <c r="K34" s="51">
        <v>144</v>
      </c>
      <c r="L34" s="51">
        <v>284</v>
      </c>
      <c r="M34" s="51">
        <v>14</v>
      </c>
      <c r="N34" s="51">
        <v>7509</v>
      </c>
      <c r="O34" s="51">
        <v>17</v>
      </c>
      <c r="P34" s="51">
        <v>0.977</v>
      </c>
      <c r="Q34" s="51">
        <v>0.117</v>
      </c>
      <c r="R34" s="51">
        <v>1.38</v>
      </c>
      <c r="S34" s="51">
        <v>28.08</v>
      </c>
      <c r="T34" s="51">
        <v>3.4</v>
      </c>
      <c r="U34" s="51">
        <v>2.38</v>
      </c>
      <c r="V34" s="51">
        <v>123.54</v>
      </c>
      <c r="W34" s="51">
        <v>8.33</v>
      </c>
    </row>
    <row r="35" spans="1:23" ht="12.75">
      <c r="A35" s="28" t="s">
        <v>104</v>
      </c>
      <c r="B35" s="47" t="s">
        <v>103</v>
      </c>
      <c r="C35" s="51">
        <v>3.69</v>
      </c>
      <c r="D35" s="51">
        <v>50.582</v>
      </c>
      <c r="E35" s="51">
        <v>0.869</v>
      </c>
      <c r="F35" s="51">
        <v>0.845</v>
      </c>
      <c r="G35" s="51">
        <v>0.221</v>
      </c>
      <c r="H35" s="51">
        <v>0.338</v>
      </c>
      <c r="I35" s="51">
        <v>407</v>
      </c>
      <c r="J35" s="51">
        <v>39</v>
      </c>
      <c r="K35" s="51">
        <v>118</v>
      </c>
      <c r="L35" s="51">
        <v>236</v>
      </c>
      <c r="M35" s="51">
        <v>63</v>
      </c>
      <c r="N35" s="51">
        <v>2076</v>
      </c>
      <c r="O35" s="51">
        <v>10</v>
      </c>
      <c r="P35" s="51">
        <v>0.043000000000000003</v>
      </c>
      <c r="Q35" s="51">
        <v>0.079</v>
      </c>
      <c r="R35" s="51">
        <v>1.077</v>
      </c>
      <c r="S35" s="51">
        <v>13.39</v>
      </c>
      <c r="T35" s="51">
        <v>1.54</v>
      </c>
      <c r="U35" s="51">
        <v>1.79</v>
      </c>
      <c r="V35" s="51">
        <v>99.62</v>
      </c>
      <c r="W35" s="51">
        <v>26.95</v>
      </c>
    </row>
    <row r="36" spans="1:23" ht="12.75">
      <c r="A36" s="28" t="s">
        <v>108</v>
      </c>
      <c r="B36" s="47" t="s">
        <v>107</v>
      </c>
      <c r="C36" s="51">
        <v>4.776</v>
      </c>
      <c r="D36" s="51">
        <v>46.384</v>
      </c>
      <c r="E36" s="51">
        <v>4.751</v>
      </c>
      <c r="F36" s="51">
        <v>0.425</v>
      </c>
      <c r="G36" s="51">
        <v>0.394</v>
      </c>
      <c r="H36" s="51">
        <v>0.553</v>
      </c>
      <c r="I36" s="51">
        <v>1695</v>
      </c>
      <c r="J36" s="51">
        <v>27</v>
      </c>
      <c r="K36" s="51">
        <v>96</v>
      </c>
      <c r="L36" s="51">
        <v>210</v>
      </c>
      <c r="M36" s="51">
        <v>19</v>
      </c>
      <c r="N36" s="51">
        <v>3220</v>
      </c>
      <c r="O36" s="51">
        <v>4</v>
      </c>
      <c r="P36" s="51">
        <v>0.046</v>
      </c>
      <c r="Q36" s="51">
        <v>0.08600000000000001</v>
      </c>
      <c r="R36" s="51">
        <v>0.876</v>
      </c>
      <c r="S36" s="51">
        <v>11.55</v>
      </c>
      <c r="T36" s="51">
        <v>1.06</v>
      </c>
      <c r="U36" s="51">
        <v>1.37</v>
      </c>
      <c r="V36" s="51">
        <v>36.4</v>
      </c>
      <c r="W36" s="51">
        <v>1.32</v>
      </c>
    </row>
    <row r="37" spans="1:23" ht="12.75">
      <c r="A37" s="21" t="s">
        <v>113</v>
      </c>
      <c r="B37" s="47" t="s">
        <v>112</v>
      </c>
      <c r="C37" s="51">
        <v>5.412</v>
      </c>
      <c r="D37" s="51">
        <v>44.408</v>
      </c>
      <c r="E37" s="51">
        <v>5.128</v>
      </c>
      <c r="F37" s="51">
        <v>0.68</v>
      </c>
      <c r="G37" s="51">
        <v>0.253</v>
      </c>
      <c r="H37" s="51">
        <v>0.755</v>
      </c>
      <c r="I37" s="51">
        <v>379</v>
      </c>
      <c r="J37" s="51">
        <v>36</v>
      </c>
      <c r="K37" s="51">
        <v>238</v>
      </c>
      <c r="L37" s="51">
        <v>272</v>
      </c>
      <c r="M37" s="51">
        <v>20</v>
      </c>
      <c r="N37" s="51">
        <v>11937</v>
      </c>
      <c r="O37" s="51">
        <v>18</v>
      </c>
      <c r="P37" s="51">
        <v>0.031</v>
      </c>
      <c r="Q37" s="51">
        <v>0.092</v>
      </c>
      <c r="R37" s="51">
        <v>0.9510000000000001</v>
      </c>
      <c r="S37" s="51">
        <v>8.34</v>
      </c>
      <c r="T37" s="51">
        <v>0.75</v>
      </c>
      <c r="U37" s="51">
        <v>2.37</v>
      </c>
      <c r="V37" s="51">
        <v>47.13</v>
      </c>
      <c r="W37" s="51">
        <v>5.36</v>
      </c>
    </row>
    <row r="38" spans="1:23" ht="12.75">
      <c r="A38" s="21" t="s">
        <v>118</v>
      </c>
      <c r="B38" s="47" t="s">
        <v>117</v>
      </c>
      <c r="C38" s="51">
        <v>5.723</v>
      </c>
      <c r="D38" s="51">
        <v>44.145</v>
      </c>
      <c r="E38" s="51">
        <v>4.607</v>
      </c>
      <c r="F38" s="51">
        <v>0.521</v>
      </c>
      <c r="G38" s="51">
        <v>0.233</v>
      </c>
      <c r="H38" s="51">
        <v>0.8320000000000001</v>
      </c>
      <c r="I38" s="51">
        <v>445</v>
      </c>
      <c r="J38" s="51">
        <v>33</v>
      </c>
      <c r="K38" s="51">
        <v>194</v>
      </c>
      <c r="L38" s="51">
        <v>257</v>
      </c>
      <c r="M38" s="51">
        <v>23</v>
      </c>
      <c r="N38" s="51">
        <v>11706</v>
      </c>
      <c r="O38" s="51">
        <v>16</v>
      </c>
      <c r="P38" s="51">
        <v>0.019</v>
      </c>
      <c r="Q38" s="51">
        <v>0.08700000000000001</v>
      </c>
      <c r="R38" s="51">
        <v>0.936</v>
      </c>
      <c r="S38" s="51">
        <v>8.98</v>
      </c>
      <c r="T38" s="51">
        <v>0.99</v>
      </c>
      <c r="U38" s="51">
        <v>2.06</v>
      </c>
      <c r="V38" s="51">
        <v>53.55</v>
      </c>
      <c r="W38" s="51">
        <v>5.62</v>
      </c>
    </row>
    <row r="39" spans="1:23" ht="12.75">
      <c r="A39" s="21" t="s">
        <v>120</v>
      </c>
      <c r="B39" s="47" t="s">
        <v>119</v>
      </c>
      <c r="C39" s="51">
        <v>1.849</v>
      </c>
      <c r="D39" s="51">
        <v>45.165</v>
      </c>
      <c r="E39" s="51">
        <v>2.045</v>
      </c>
      <c r="F39" s="51">
        <v>1.304</v>
      </c>
      <c r="G39" s="51">
        <v>0.154</v>
      </c>
      <c r="H39" s="51">
        <v>0.216</v>
      </c>
      <c r="I39" s="51">
        <v>439</v>
      </c>
      <c r="J39" s="51">
        <v>27</v>
      </c>
      <c r="K39" s="51">
        <v>116</v>
      </c>
      <c r="L39" s="51">
        <v>121</v>
      </c>
      <c r="M39" s="51">
        <v>9</v>
      </c>
      <c r="N39" s="51">
        <v>1376</v>
      </c>
      <c r="O39" s="51">
        <v>41</v>
      </c>
      <c r="P39" s="51">
        <v>0.069</v>
      </c>
      <c r="Q39" s="51">
        <v>0.052000000000000005</v>
      </c>
      <c r="R39" s="51">
        <v>0.607</v>
      </c>
      <c r="S39" s="51">
        <v>4.9</v>
      </c>
      <c r="T39" s="51">
        <v>0.85</v>
      </c>
      <c r="U39" s="51">
        <v>1.12</v>
      </c>
      <c r="V39" s="51">
        <v>13.49</v>
      </c>
      <c r="W39" s="51">
        <v>0.76</v>
      </c>
    </row>
    <row r="40" spans="1:23" ht="12.75">
      <c r="A40" s="21" t="s">
        <v>125</v>
      </c>
      <c r="B40" s="47" t="s">
        <v>124</v>
      </c>
      <c r="C40" s="51">
        <v>2.067</v>
      </c>
      <c r="D40" s="51">
        <v>46.126</v>
      </c>
      <c r="E40" s="51">
        <v>2.008</v>
      </c>
      <c r="F40" s="51">
        <v>0.981</v>
      </c>
      <c r="G40" s="51">
        <v>0.201</v>
      </c>
      <c r="H40" s="51">
        <v>0.231</v>
      </c>
      <c r="I40" s="51">
        <v>340</v>
      </c>
      <c r="J40" s="51">
        <v>25</v>
      </c>
      <c r="K40" s="51">
        <v>243</v>
      </c>
      <c r="L40" s="51">
        <v>236</v>
      </c>
      <c r="M40" s="51">
        <v>13</v>
      </c>
      <c r="N40" s="51">
        <v>1434</v>
      </c>
      <c r="O40" s="51">
        <v>37</v>
      </c>
      <c r="P40" s="51">
        <v>0.061</v>
      </c>
      <c r="Q40" s="51">
        <v>0.099</v>
      </c>
      <c r="R40" s="51">
        <v>1.04</v>
      </c>
      <c r="S40" s="51">
        <v>4.59</v>
      </c>
      <c r="T40" s="51">
        <v>1.56</v>
      </c>
      <c r="U40" s="51">
        <v>2.15</v>
      </c>
      <c r="V40" s="51">
        <v>14.64</v>
      </c>
      <c r="W40" s="51">
        <v>0.73</v>
      </c>
    </row>
  </sheetData>
  <sheetProtection selectLockedCells="1" selectUnlockedCells="1"/>
  <mergeCells count="2">
    <mergeCell ref="A1:Z1"/>
    <mergeCell ref="A15:W15"/>
  </mergeCells>
  <printOptions/>
  <pageMargins left="0.7875" right="0.7875" top="1.025" bottom="1.025" header="0.7875" footer="0.7875"/>
  <pageSetup horizontalDpi="300" verticalDpi="300" orientation="landscape" paperSize="9" scale="86"/>
  <headerFooter alignWithMargins="0">
    <oddHeader>&amp;C&amp;A</oddHeader>
    <oddFooter>&amp;CPage &amp;P</oddFooter>
  </headerFooter>
  <colBreaks count="1" manualBreakCount="1">
    <brk id="23" max="65535" man="1"/>
  </colBreaks>
</worksheet>
</file>

<file path=xl/worksheets/sheet4.xml><?xml version="1.0" encoding="utf-8"?>
<worksheet xmlns="http://schemas.openxmlformats.org/spreadsheetml/2006/main" xmlns:r="http://schemas.openxmlformats.org/officeDocument/2006/relationships">
  <dimension ref="A1:Z53"/>
  <sheetViews>
    <sheetView zoomScale="90" zoomScaleNormal="90" workbookViewId="0" topLeftCell="A1">
      <pane xSplit="1" ySplit="6" topLeftCell="E9" activePane="bottomRight" state="frozen"/>
      <selection pane="topLeft" activeCell="A1" sqref="A1"/>
      <selection pane="topRight" activeCell="E1" sqref="E1"/>
      <selection pane="bottomLeft" activeCell="A9" sqref="A9"/>
      <selection pane="bottomRight" activeCell="U10" sqref="U10"/>
    </sheetView>
  </sheetViews>
  <sheetFormatPr defaultColWidth="11.421875" defaultRowHeight="12.75"/>
  <cols>
    <col min="1" max="1" width="12.57421875" style="52" customWidth="1"/>
    <col min="2" max="2" width="3.57421875" style="53" customWidth="1"/>
    <col min="3" max="8" width="4.8515625" style="54" customWidth="1"/>
    <col min="9" max="9" width="6.140625" style="53" customWidth="1"/>
    <col min="10" max="13" width="4.8515625" style="53" customWidth="1"/>
    <col min="14" max="14" width="5.7109375" style="53" customWidth="1"/>
    <col min="15" max="15" width="4.8515625" style="53" customWidth="1"/>
    <col min="16" max="16" width="5.00390625" style="54" customWidth="1"/>
    <col min="17" max="18" width="4.8515625" style="54" customWidth="1"/>
    <col min="19" max="23" width="4.8515625" style="53" customWidth="1"/>
    <col min="24" max="24" width="3.28125" style="53" customWidth="1"/>
    <col min="25" max="25" width="42.00390625" style="52" customWidth="1"/>
    <col min="26" max="16384" width="11.57421875" style="53" customWidth="1"/>
  </cols>
  <sheetData>
    <row r="1" spans="1:23" s="52" customFormat="1" ht="12.75">
      <c r="A1" s="55" t="s">
        <v>231</v>
      </c>
      <c r="C1" s="56"/>
      <c r="D1" s="56"/>
      <c r="E1" s="56"/>
      <c r="F1" s="56"/>
      <c r="G1" s="56"/>
      <c r="H1" s="56"/>
      <c r="I1" s="57"/>
      <c r="J1" s="57"/>
      <c r="K1" s="57"/>
      <c r="L1" s="57"/>
      <c r="M1" s="57"/>
      <c r="N1" s="57"/>
      <c r="O1" s="57"/>
      <c r="P1" s="56"/>
      <c r="Q1" s="56"/>
      <c r="R1" s="56"/>
      <c r="S1" s="58"/>
      <c r="T1" s="57"/>
      <c r="U1" s="57"/>
      <c r="V1" s="57"/>
      <c r="W1" s="57"/>
    </row>
    <row r="2" spans="1:23" s="52" customFormat="1" ht="12.75">
      <c r="A2" s="59" t="s">
        <v>232</v>
      </c>
      <c r="C2" s="56"/>
      <c r="D2" s="56"/>
      <c r="E2" s="56"/>
      <c r="F2" s="56"/>
      <c r="G2" s="56"/>
      <c r="H2" s="56"/>
      <c r="I2" s="57"/>
      <c r="J2" s="57"/>
      <c r="K2" s="57"/>
      <c r="L2" s="57"/>
      <c r="M2" s="57"/>
      <c r="N2" s="57"/>
      <c r="O2" s="57"/>
      <c r="P2" s="56"/>
      <c r="Q2" s="56"/>
      <c r="R2" s="56"/>
      <c r="S2" s="58"/>
      <c r="T2" s="57"/>
      <c r="U2" s="57"/>
      <c r="V2" s="57"/>
      <c r="W2" s="57"/>
    </row>
    <row r="3" spans="1:23" s="52" customFormat="1" ht="12.75">
      <c r="A3" s="60" t="s">
        <v>233</v>
      </c>
      <c r="C3" s="56"/>
      <c r="D3" s="56"/>
      <c r="E3" s="56"/>
      <c r="F3" s="56"/>
      <c r="G3" s="56"/>
      <c r="H3" s="56"/>
      <c r="I3" s="57"/>
      <c r="J3" s="57"/>
      <c r="K3" s="57"/>
      <c r="L3" s="57"/>
      <c r="M3" s="57"/>
      <c r="N3" s="57"/>
      <c r="O3" s="57"/>
      <c r="P3" s="56"/>
      <c r="Q3" s="56"/>
      <c r="R3" s="56"/>
      <c r="S3" s="58"/>
      <c r="T3" s="57"/>
      <c r="U3" s="57"/>
      <c r="V3" s="57"/>
      <c r="W3" s="57"/>
    </row>
    <row r="4" spans="1:23" s="52" customFormat="1" ht="12.75">
      <c r="A4" s="61" t="s">
        <v>234</v>
      </c>
      <c r="C4" s="56"/>
      <c r="D4" s="56"/>
      <c r="E4" s="56"/>
      <c r="F4" s="56"/>
      <c r="G4" s="56"/>
      <c r="H4" s="56"/>
      <c r="I4" s="57"/>
      <c r="J4" s="57"/>
      <c r="K4" s="57"/>
      <c r="L4" s="57"/>
      <c r="M4" s="57"/>
      <c r="N4" s="57"/>
      <c r="O4" s="57"/>
      <c r="P4" s="56"/>
      <c r="Q4" s="56"/>
      <c r="R4" s="56"/>
      <c r="S4" s="58"/>
      <c r="T4" s="57"/>
      <c r="U4" s="57"/>
      <c r="V4" s="57"/>
      <c r="W4" s="57"/>
    </row>
    <row r="5" spans="1:26" ht="12.75" customHeight="1">
      <c r="A5" s="62">
        <v>2020</v>
      </c>
      <c r="B5" s="62"/>
      <c r="C5" s="62"/>
      <c r="D5" s="62"/>
      <c r="E5" s="62"/>
      <c r="F5" s="62"/>
      <c r="G5" s="62"/>
      <c r="H5" s="62"/>
      <c r="I5" s="62"/>
      <c r="J5" s="62"/>
      <c r="K5" s="62"/>
      <c r="L5" s="62"/>
      <c r="M5" s="62"/>
      <c r="N5" s="62"/>
      <c r="O5" s="62"/>
      <c r="P5" s="62"/>
      <c r="Q5" s="62"/>
      <c r="R5" s="62"/>
      <c r="S5" s="62"/>
      <c r="T5" s="62"/>
      <c r="U5" s="62"/>
      <c r="V5" s="62"/>
      <c r="W5" s="62"/>
      <c r="X5" s="62"/>
      <c r="Y5" s="62"/>
      <c r="Z5" s="62"/>
    </row>
    <row r="6" spans="1:23" s="52" customFormat="1" ht="12.75">
      <c r="A6" s="63"/>
      <c r="B6" s="53"/>
      <c r="C6" s="64" t="s">
        <v>177</v>
      </c>
      <c r="D6" s="64" t="s">
        <v>178</v>
      </c>
      <c r="E6" s="64" t="s">
        <v>179</v>
      </c>
      <c r="F6" s="64" t="s">
        <v>180</v>
      </c>
      <c r="G6" s="64" t="s">
        <v>181</v>
      </c>
      <c r="H6" s="64" t="s">
        <v>182</v>
      </c>
      <c r="I6" s="65" t="s">
        <v>184</v>
      </c>
      <c r="J6" s="65" t="s">
        <v>185</v>
      </c>
      <c r="K6" s="65" t="s">
        <v>187</v>
      </c>
      <c r="L6" s="65" t="s">
        <v>188</v>
      </c>
      <c r="M6" s="65" t="s">
        <v>189</v>
      </c>
      <c r="N6" s="65" t="s">
        <v>183</v>
      </c>
      <c r="O6" s="65" t="s">
        <v>186</v>
      </c>
      <c r="P6" s="64" t="s">
        <v>190</v>
      </c>
      <c r="Q6" s="64" t="s">
        <v>191</v>
      </c>
      <c r="R6" s="64" t="s">
        <v>192</v>
      </c>
      <c r="S6" s="65" t="s">
        <v>193</v>
      </c>
      <c r="T6" s="65" t="s">
        <v>194</v>
      </c>
      <c r="U6" s="65" t="s">
        <v>195</v>
      </c>
      <c r="V6" s="65" t="s">
        <v>196</v>
      </c>
      <c r="W6" s="57"/>
    </row>
    <row r="7" spans="3:22" s="52" customFormat="1" ht="12.75">
      <c r="C7" s="66" t="s">
        <v>203</v>
      </c>
      <c r="D7" s="66" t="s">
        <v>203</v>
      </c>
      <c r="E7" s="66" t="s">
        <v>203</v>
      </c>
      <c r="F7" s="66" t="s">
        <v>203</v>
      </c>
      <c r="G7" s="66" t="s">
        <v>203</v>
      </c>
      <c r="H7" s="66" t="s">
        <v>203</v>
      </c>
      <c r="I7" s="67" t="s">
        <v>204</v>
      </c>
      <c r="J7" s="67" t="s">
        <v>204</v>
      </c>
      <c r="K7" s="67" t="s">
        <v>204</v>
      </c>
      <c r="L7" s="67" t="s">
        <v>204</v>
      </c>
      <c r="M7" s="67" t="s">
        <v>204</v>
      </c>
      <c r="N7" s="67" t="s">
        <v>204</v>
      </c>
      <c r="O7" s="67" t="s">
        <v>204</v>
      </c>
      <c r="P7" s="66" t="s">
        <v>204</v>
      </c>
      <c r="Q7" s="66" t="s">
        <v>204</v>
      </c>
      <c r="R7" s="66" t="s">
        <v>204</v>
      </c>
      <c r="S7" s="67" t="s">
        <v>204</v>
      </c>
      <c r="T7" s="67" t="s">
        <v>204</v>
      </c>
      <c r="U7" s="67" t="s">
        <v>204</v>
      </c>
      <c r="V7" s="67" t="s">
        <v>204</v>
      </c>
    </row>
    <row r="8" spans="1:25" s="52" customFormat="1" ht="12.75">
      <c r="A8" s="68" t="s">
        <v>1</v>
      </c>
      <c r="B8" s="53"/>
      <c r="C8" s="69">
        <v>3.585</v>
      </c>
      <c r="D8" s="69">
        <v>36.371</v>
      </c>
      <c r="E8" s="70">
        <v>7.967</v>
      </c>
      <c r="F8" s="69">
        <v>1.604</v>
      </c>
      <c r="G8" s="70">
        <v>1.505</v>
      </c>
      <c r="H8" s="71">
        <v>0.47</v>
      </c>
      <c r="I8" s="72">
        <v>31648.18</v>
      </c>
      <c r="J8" s="73">
        <v>56.802</v>
      </c>
      <c r="K8" s="73">
        <v>92.56</v>
      </c>
      <c r="L8" s="73">
        <v>172.52</v>
      </c>
      <c r="M8" s="73">
        <v>69.15</v>
      </c>
      <c r="N8" s="72">
        <v>7026.25</v>
      </c>
      <c r="O8" s="72">
        <v>41.443</v>
      </c>
      <c r="P8" s="69">
        <v>0.0488</v>
      </c>
      <c r="Q8" s="69">
        <v>0.0772</v>
      </c>
      <c r="R8" s="69">
        <v>0.935</v>
      </c>
      <c r="S8" s="74">
        <v>16.13</v>
      </c>
      <c r="T8" s="75">
        <v>3.413</v>
      </c>
      <c r="U8" s="69">
        <v>1.1824</v>
      </c>
      <c r="V8" s="76">
        <v>105.436</v>
      </c>
      <c r="W8" s="77">
        <v>8</v>
      </c>
      <c r="Y8" s="52" t="s">
        <v>235</v>
      </c>
    </row>
    <row r="9" spans="1:25" s="52" customFormat="1" ht="12.75">
      <c r="A9" s="68" t="s">
        <v>5</v>
      </c>
      <c r="B9" s="53"/>
      <c r="C9" s="69">
        <v>3.577</v>
      </c>
      <c r="D9" s="69">
        <v>48.503</v>
      </c>
      <c r="E9" s="69">
        <v>1.452</v>
      </c>
      <c r="F9" s="69">
        <v>1.688</v>
      </c>
      <c r="G9" s="69">
        <v>0.149</v>
      </c>
      <c r="H9" s="69">
        <v>0.166</v>
      </c>
      <c r="I9" s="73">
        <v>174.28</v>
      </c>
      <c r="J9" s="73">
        <v>36.213</v>
      </c>
      <c r="K9" s="73">
        <v>35.6</v>
      </c>
      <c r="L9" s="73">
        <v>88.25</v>
      </c>
      <c r="M9" s="73">
        <v>85.99</v>
      </c>
      <c r="N9" s="73">
        <v>3139.59</v>
      </c>
      <c r="O9" s="72">
        <v>30.87</v>
      </c>
      <c r="P9" s="69">
        <v>0.0206</v>
      </c>
      <c r="Q9" s="69">
        <v>0</v>
      </c>
      <c r="R9" s="69">
        <v>0.329</v>
      </c>
      <c r="S9" s="69">
        <v>8.509</v>
      </c>
      <c r="T9" s="69">
        <v>2.137</v>
      </c>
      <c r="U9" s="69">
        <v>1.9648</v>
      </c>
      <c r="V9" s="73">
        <v>20.059</v>
      </c>
      <c r="W9" s="57">
        <v>1</v>
      </c>
      <c r="Y9" s="52" t="s">
        <v>236</v>
      </c>
    </row>
    <row r="10" spans="1:25" s="52" customFormat="1" ht="12.75">
      <c r="A10" s="68" t="s">
        <v>8</v>
      </c>
      <c r="B10" s="53"/>
      <c r="C10" s="71">
        <v>5.2</v>
      </c>
      <c r="D10" s="69">
        <v>42.444</v>
      </c>
      <c r="E10" s="70">
        <v>5.392</v>
      </c>
      <c r="F10" s="69">
        <v>0.321</v>
      </c>
      <c r="G10" s="69">
        <v>0.395</v>
      </c>
      <c r="H10" s="70">
        <v>0.81</v>
      </c>
      <c r="I10" s="73">
        <v>309.16</v>
      </c>
      <c r="J10" s="73">
        <v>34.147</v>
      </c>
      <c r="K10" s="78">
        <v>692.76</v>
      </c>
      <c r="L10" s="79">
        <v>365.83</v>
      </c>
      <c r="M10" s="73">
        <v>22.36</v>
      </c>
      <c r="N10" s="73">
        <v>2882</v>
      </c>
      <c r="O10" s="73">
        <v>8.23</v>
      </c>
      <c r="P10" s="69">
        <v>0.0328</v>
      </c>
      <c r="Q10" s="75">
        <v>0.1597</v>
      </c>
      <c r="R10" s="69">
        <v>1.392</v>
      </c>
      <c r="S10" s="69">
        <v>9.785</v>
      </c>
      <c r="T10" s="69">
        <v>1.146</v>
      </c>
      <c r="U10" s="75">
        <v>5.1916</v>
      </c>
      <c r="V10" s="80">
        <v>66.901</v>
      </c>
      <c r="W10" s="81">
        <v>7</v>
      </c>
      <c r="Y10" s="52" t="s">
        <v>237</v>
      </c>
    </row>
    <row r="11" spans="1:25" s="52" customFormat="1" ht="12.75">
      <c r="A11" s="68" t="s">
        <v>209</v>
      </c>
      <c r="B11" s="53"/>
      <c r="C11" s="71">
        <v>6.305</v>
      </c>
      <c r="D11" s="69">
        <v>45.132</v>
      </c>
      <c r="E11" s="71">
        <v>2.782</v>
      </c>
      <c r="F11" s="69">
        <v>1.56</v>
      </c>
      <c r="G11" s="69">
        <v>0.188</v>
      </c>
      <c r="H11" s="70">
        <v>0.782</v>
      </c>
      <c r="I11" s="73">
        <v>96.69</v>
      </c>
      <c r="J11" s="73">
        <v>17.48</v>
      </c>
      <c r="K11" s="73">
        <v>53.91</v>
      </c>
      <c r="L11" s="73">
        <v>115.65</v>
      </c>
      <c r="M11" s="73">
        <v>16.54</v>
      </c>
      <c r="N11" s="73">
        <v>5148.19</v>
      </c>
      <c r="O11" s="73">
        <v>22.065</v>
      </c>
      <c r="P11" s="82">
        <v>0.6632</v>
      </c>
      <c r="Q11" s="69">
        <v>0.0246</v>
      </c>
      <c r="R11" s="69">
        <v>0.573</v>
      </c>
      <c r="S11" s="69">
        <v>11.094</v>
      </c>
      <c r="T11" s="69">
        <v>1.187</v>
      </c>
      <c r="U11" s="69">
        <v>0.61</v>
      </c>
      <c r="V11" s="80">
        <v>76.347</v>
      </c>
      <c r="W11" s="57">
        <v>4</v>
      </c>
      <c r="Y11" s="52" t="s">
        <v>238</v>
      </c>
    </row>
    <row r="12" spans="1:25" s="52" customFormat="1" ht="12.75">
      <c r="A12" s="68" t="s">
        <v>239</v>
      </c>
      <c r="B12" s="53"/>
      <c r="C12" s="69">
        <v>2.936</v>
      </c>
      <c r="D12" s="69">
        <v>44.377</v>
      </c>
      <c r="E12" s="71">
        <v>4.459</v>
      </c>
      <c r="F12" s="69">
        <v>0.781</v>
      </c>
      <c r="G12" s="69">
        <v>0.231</v>
      </c>
      <c r="H12" s="71">
        <v>0.597</v>
      </c>
      <c r="I12" s="72">
        <v>2423.03</v>
      </c>
      <c r="J12" s="73">
        <v>21.438</v>
      </c>
      <c r="K12" s="73">
        <v>45.23</v>
      </c>
      <c r="L12" s="73">
        <v>97.54</v>
      </c>
      <c r="M12" s="73">
        <v>17.15</v>
      </c>
      <c r="N12" s="72">
        <v>4084.76</v>
      </c>
      <c r="O12" s="73">
        <v>2.391</v>
      </c>
      <c r="P12" s="69">
        <v>0.0165</v>
      </c>
      <c r="Q12" s="69">
        <v>0.0165</v>
      </c>
      <c r="R12" s="69">
        <v>0.536</v>
      </c>
      <c r="S12" s="69">
        <v>8.287</v>
      </c>
      <c r="T12" s="69">
        <v>0.948</v>
      </c>
      <c r="U12" s="69">
        <v>0.2515</v>
      </c>
      <c r="V12" s="73">
        <v>28.199</v>
      </c>
      <c r="W12" s="57">
        <v>3</v>
      </c>
      <c r="Y12" s="52" t="s">
        <v>240</v>
      </c>
    </row>
    <row r="13" spans="1:25" s="52" customFormat="1" ht="12.75">
      <c r="A13" s="68" t="s">
        <v>213</v>
      </c>
      <c r="B13" s="53"/>
      <c r="C13" s="69">
        <v>4.427</v>
      </c>
      <c r="D13" s="69">
        <v>43.745</v>
      </c>
      <c r="E13" s="71">
        <v>4.509</v>
      </c>
      <c r="F13" s="69">
        <v>2.079</v>
      </c>
      <c r="G13" s="69">
        <v>0.434</v>
      </c>
      <c r="H13" s="70">
        <v>0.637</v>
      </c>
      <c r="I13" s="72">
        <v>1208.16</v>
      </c>
      <c r="J13" s="73">
        <v>25.037</v>
      </c>
      <c r="K13" s="72">
        <v>590.76</v>
      </c>
      <c r="L13" s="83">
        <v>741.27</v>
      </c>
      <c r="M13" s="73">
        <v>30.2</v>
      </c>
      <c r="N13" s="72">
        <v>4248.48</v>
      </c>
      <c r="O13" s="72">
        <v>84.044</v>
      </c>
      <c r="P13" s="69">
        <v>0.0574</v>
      </c>
      <c r="Q13" s="75">
        <v>0.2909</v>
      </c>
      <c r="R13" s="75">
        <v>2.459</v>
      </c>
      <c r="S13" s="74">
        <v>17.743</v>
      </c>
      <c r="T13" s="69">
        <v>2.008</v>
      </c>
      <c r="U13" s="84">
        <v>13.0225</v>
      </c>
      <c r="V13" s="79">
        <v>63.268</v>
      </c>
      <c r="W13" s="81">
        <v>10</v>
      </c>
      <c r="Y13" s="52" t="s">
        <v>241</v>
      </c>
    </row>
    <row r="14" spans="1:25" s="52" customFormat="1" ht="12.75">
      <c r="A14" s="68" t="s">
        <v>215</v>
      </c>
      <c r="B14" s="53"/>
      <c r="C14" s="69">
        <v>4.134</v>
      </c>
      <c r="D14" s="69">
        <v>43.482</v>
      </c>
      <c r="E14" s="70">
        <v>5.244</v>
      </c>
      <c r="F14" s="69">
        <v>0.481</v>
      </c>
      <c r="G14" s="71">
        <v>0.875</v>
      </c>
      <c r="H14" s="70">
        <v>0.626</v>
      </c>
      <c r="I14" s="73">
        <v>494.99</v>
      </c>
      <c r="J14" s="73">
        <v>40.933</v>
      </c>
      <c r="K14" s="73">
        <v>186.77</v>
      </c>
      <c r="L14" s="80">
        <v>249.55</v>
      </c>
      <c r="M14" s="83">
        <v>308.55</v>
      </c>
      <c r="N14" s="73">
        <v>2582.76</v>
      </c>
      <c r="O14" s="73">
        <v>8.929</v>
      </c>
      <c r="P14" s="82">
        <v>0.5178</v>
      </c>
      <c r="Q14" s="75">
        <v>0.1875</v>
      </c>
      <c r="R14" s="69">
        <v>0.775</v>
      </c>
      <c r="S14" s="69">
        <v>10.396</v>
      </c>
      <c r="T14" s="69">
        <v>0.815</v>
      </c>
      <c r="U14" s="84">
        <v>3.0333</v>
      </c>
      <c r="V14" s="85">
        <v>172.089</v>
      </c>
      <c r="W14" s="81">
        <v>8</v>
      </c>
      <c r="Y14" s="52" t="s">
        <v>242</v>
      </c>
    </row>
    <row r="15" spans="1:25" s="52" customFormat="1" ht="12.75">
      <c r="A15" s="68" t="s">
        <v>27</v>
      </c>
      <c r="B15" s="53"/>
      <c r="C15" s="71">
        <v>5.432</v>
      </c>
      <c r="D15" s="69">
        <v>40.834</v>
      </c>
      <c r="E15" s="71">
        <v>4.827</v>
      </c>
      <c r="F15" s="69">
        <v>0.963</v>
      </c>
      <c r="G15" s="70">
        <v>1.173</v>
      </c>
      <c r="H15" s="70">
        <v>0.723</v>
      </c>
      <c r="I15" s="72">
        <v>18056.22</v>
      </c>
      <c r="J15" s="73">
        <v>49.476</v>
      </c>
      <c r="K15" s="73">
        <v>128.45</v>
      </c>
      <c r="L15" s="73">
        <v>188.46</v>
      </c>
      <c r="M15" s="73">
        <v>18.52</v>
      </c>
      <c r="N15" s="72">
        <v>5962.47</v>
      </c>
      <c r="O15" s="73">
        <v>18.642</v>
      </c>
      <c r="P15" s="71">
        <v>0.2081</v>
      </c>
      <c r="Q15" s="69">
        <v>0.0583</v>
      </c>
      <c r="R15" s="69">
        <v>0.874</v>
      </c>
      <c r="S15" s="74">
        <v>18.642</v>
      </c>
      <c r="T15" s="69">
        <v>0.499</v>
      </c>
      <c r="U15" s="69">
        <v>1.6603</v>
      </c>
      <c r="V15" s="76">
        <v>131.158</v>
      </c>
      <c r="W15" s="57">
        <v>7</v>
      </c>
      <c r="Y15" s="52" t="s">
        <v>243</v>
      </c>
    </row>
    <row r="16" spans="1:25" s="52" customFormat="1" ht="12.75">
      <c r="A16" s="68" t="s">
        <v>30</v>
      </c>
      <c r="B16" s="53"/>
      <c r="C16" s="69">
        <v>4.452</v>
      </c>
      <c r="D16" s="69">
        <v>43.756</v>
      </c>
      <c r="E16" s="70">
        <v>8.197</v>
      </c>
      <c r="F16" s="69">
        <v>1.091</v>
      </c>
      <c r="G16" s="69">
        <v>0.289</v>
      </c>
      <c r="H16" s="70">
        <v>1</v>
      </c>
      <c r="I16" s="73">
        <v>489.9</v>
      </c>
      <c r="J16" s="73">
        <v>34.602</v>
      </c>
      <c r="K16" s="73">
        <v>97.44</v>
      </c>
      <c r="L16" s="73">
        <v>149.56</v>
      </c>
      <c r="M16" s="73">
        <v>14.12</v>
      </c>
      <c r="N16" s="72">
        <v>10463.25</v>
      </c>
      <c r="O16" s="73">
        <v>10.587</v>
      </c>
      <c r="P16" s="69">
        <v>0.0608</v>
      </c>
      <c r="Q16" s="69">
        <v>0.0365</v>
      </c>
      <c r="R16" s="69">
        <v>0.771</v>
      </c>
      <c r="S16" s="69">
        <v>7.91</v>
      </c>
      <c r="T16" s="69">
        <v>0.487</v>
      </c>
      <c r="U16" s="69">
        <v>0.9695</v>
      </c>
      <c r="V16" s="73">
        <v>43.688</v>
      </c>
      <c r="W16" s="57">
        <v>3</v>
      </c>
      <c r="Y16" s="52" t="s">
        <v>244</v>
      </c>
    </row>
    <row r="17" spans="1:25" s="52" customFormat="1" ht="12.75">
      <c r="A17" s="68" t="s">
        <v>219</v>
      </c>
      <c r="B17" s="53"/>
      <c r="C17" s="69">
        <v>4.65</v>
      </c>
      <c r="D17" s="69">
        <v>42.14</v>
      </c>
      <c r="E17" s="70">
        <v>5.468</v>
      </c>
      <c r="F17" s="69">
        <v>1.432</v>
      </c>
      <c r="G17" s="69">
        <v>0.277</v>
      </c>
      <c r="H17" s="70">
        <v>0.989</v>
      </c>
      <c r="I17" s="73">
        <v>212.78</v>
      </c>
      <c r="J17" s="73">
        <v>34.37</v>
      </c>
      <c r="K17" s="72">
        <v>407.97</v>
      </c>
      <c r="L17" s="80">
        <v>442.25</v>
      </c>
      <c r="M17" s="73">
        <v>44.27</v>
      </c>
      <c r="N17" s="72">
        <v>4071.92</v>
      </c>
      <c r="O17" s="73">
        <v>17.674</v>
      </c>
      <c r="P17" s="69">
        <v>0.0285</v>
      </c>
      <c r="Q17" s="75">
        <v>0.1588</v>
      </c>
      <c r="R17" s="75">
        <v>1.914</v>
      </c>
      <c r="S17" s="69">
        <v>17.185</v>
      </c>
      <c r="T17" s="69">
        <v>0.814</v>
      </c>
      <c r="U17" s="75">
        <v>4.2922</v>
      </c>
      <c r="V17" s="73">
        <v>50.212</v>
      </c>
      <c r="W17" s="81">
        <v>7</v>
      </c>
      <c r="Y17" s="52" t="s">
        <v>245</v>
      </c>
    </row>
    <row r="18" spans="1:23" s="52" customFormat="1" ht="12.75">
      <c r="A18" s="86"/>
      <c r="B18" s="87"/>
      <c r="C18" s="69"/>
      <c r="D18" s="69"/>
      <c r="E18" s="69"/>
      <c r="F18" s="69"/>
      <c r="G18" s="69"/>
      <c r="H18" s="69"/>
      <c r="I18" s="73"/>
      <c r="J18" s="73"/>
      <c r="K18" s="73"/>
      <c r="L18" s="73"/>
      <c r="M18" s="73"/>
      <c r="N18" s="73"/>
      <c r="O18" s="69"/>
      <c r="P18" s="69"/>
      <c r="Q18" s="69"/>
      <c r="R18" s="69"/>
      <c r="S18" s="69"/>
      <c r="T18" s="69"/>
      <c r="U18" s="73"/>
      <c r="V18" s="57"/>
      <c r="W18" s="57"/>
    </row>
    <row r="19" spans="1:26" ht="12.75">
      <c r="A19" s="62">
        <v>2016</v>
      </c>
      <c r="B19" s="62"/>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3:23" ht="12">
      <c r="C20" s="88" t="s">
        <v>177</v>
      </c>
      <c r="D20" s="88" t="s">
        <v>178</v>
      </c>
      <c r="E20" s="88" t="s">
        <v>179</v>
      </c>
      <c r="F20" s="88" t="s">
        <v>180</v>
      </c>
      <c r="G20" s="88" t="s">
        <v>181</v>
      </c>
      <c r="H20" s="88" t="s">
        <v>182</v>
      </c>
      <c r="I20" s="89" t="s">
        <v>184</v>
      </c>
      <c r="J20" s="89" t="s">
        <v>185</v>
      </c>
      <c r="K20" s="89" t="s">
        <v>187</v>
      </c>
      <c r="L20" s="89" t="s">
        <v>188</v>
      </c>
      <c r="M20" s="89" t="s">
        <v>189</v>
      </c>
      <c r="N20" s="89" t="s">
        <v>183</v>
      </c>
      <c r="O20" s="90" t="s">
        <v>186</v>
      </c>
      <c r="P20" s="91" t="s">
        <v>190</v>
      </c>
      <c r="Q20" s="88" t="s">
        <v>191</v>
      </c>
      <c r="R20" s="88" t="s">
        <v>192</v>
      </c>
      <c r="S20" s="89" t="s">
        <v>193</v>
      </c>
      <c r="T20" s="89" t="s">
        <v>194</v>
      </c>
      <c r="U20" s="92" t="s">
        <v>195</v>
      </c>
      <c r="V20" s="89" t="s">
        <v>196</v>
      </c>
      <c r="W20" s="89" t="s">
        <v>221</v>
      </c>
    </row>
    <row r="21" spans="1:23" s="94" customFormat="1" ht="36.75" customHeight="1">
      <c r="A21" s="93" t="s">
        <v>246</v>
      </c>
      <c r="C21" s="91" t="s">
        <v>247</v>
      </c>
      <c r="D21" s="91"/>
      <c r="E21" s="91" t="s">
        <v>248</v>
      </c>
      <c r="F21" s="91" t="s">
        <v>249</v>
      </c>
      <c r="G21" s="91" t="s">
        <v>250</v>
      </c>
      <c r="H21" s="91" t="s">
        <v>251</v>
      </c>
      <c r="I21" s="90"/>
      <c r="J21" s="90" t="s">
        <v>252</v>
      </c>
      <c r="K21" s="90"/>
      <c r="L21" s="90" t="s">
        <v>253</v>
      </c>
      <c r="M21" s="90" t="s">
        <v>254</v>
      </c>
      <c r="N21" s="90"/>
      <c r="O21" s="90"/>
      <c r="P21" s="91" t="s">
        <v>255</v>
      </c>
      <c r="Q21" s="91"/>
      <c r="R21" s="91"/>
      <c r="S21" s="95" t="s">
        <v>256</v>
      </c>
      <c r="T21" s="90"/>
      <c r="U21" s="90"/>
      <c r="V21" s="90" t="s">
        <v>257</v>
      </c>
      <c r="W21" s="90"/>
    </row>
    <row r="22" spans="1:23" s="52" customFormat="1" ht="12.75">
      <c r="A22" s="96" t="s">
        <v>258</v>
      </c>
      <c r="C22" s="56"/>
      <c r="D22" s="56"/>
      <c r="E22" s="56"/>
      <c r="F22" s="56"/>
      <c r="G22" s="56"/>
      <c r="H22" s="56"/>
      <c r="I22" s="57"/>
      <c r="J22" s="57"/>
      <c r="K22" s="57"/>
      <c r="L22" s="57"/>
      <c r="M22" s="57"/>
      <c r="N22" s="57"/>
      <c r="O22" s="57"/>
      <c r="P22" s="56">
        <v>0.2</v>
      </c>
      <c r="Q22" s="56"/>
      <c r="R22" s="56"/>
      <c r="S22" s="58"/>
      <c r="T22" s="57"/>
      <c r="U22" s="57">
        <v>0.30000000000000004</v>
      </c>
      <c r="V22" s="57"/>
      <c r="W22" s="57"/>
    </row>
    <row r="23" spans="3:23" ht="12.75">
      <c r="C23" s="97" t="s">
        <v>203</v>
      </c>
      <c r="D23" s="97" t="s">
        <v>203</v>
      </c>
      <c r="E23" s="97" t="s">
        <v>203</v>
      </c>
      <c r="F23" s="97" t="s">
        <v>203</v>
      </c>
      <c r="G23" s="97" t="s">
        <v>203</v>
      </c>
      <c r="H23" s="97" t="s">
        <v>203</v>
      </c>
      <c r="I23" s="98" t="s">
        <v>204</v>
      </c>
      <c r="J23" s="98" t="s">
        <v>204</v>
      </c>
      <c r="K23" s="98" t="s">
        <v>204</v>
      </c>
      <c r="L23" s="98" t="s">
        <v>204</v>
      </c>
      <c r="M23" s="98" t="s">
        <v>204</v>
      </c>
      <c r="N23" s="98" t="s">
        <v>204</v>
      </c>
      <c r="O23" s="98" t="s">
        <v>204</v>
      </c>
      <c r="P23" s="97" t="s">
        <v>204</v>
      </c>
      <c r="Q23" s="97" t="s">
        <v>204</v>
      </c>
      <c r="R23" s="97" t="s">
        <v>204</v>
      </c>
      <c r="S23" s="98" t="s">
        <v>204</v>
      </c>
      <c r="T23" s="98" t="s">
        <v>204</v>
      </c>
      <c r="U23" s="98" t="s">
        <v>204</v>
      </c>
      <c r="V23" s="98" t="s">
        <v>204</v>
      </c>
      <c r="W23" s="98" t="s">
        <v>204</v>
      </c>
    </row>
    <row r="24" spans="1:25" s="105" customFormat="1" ht="12.75">
      <c r="A24" s="99" t="s">
        <v>45</v>
      </c>
      <c r="B24" s="100" t="s">
        <v>222</v>
      </c>
      <c r="C24" s="101">
        <v>2.287</v>
      </c>
      <c r="D24" s="101">
        <v>47.564</v>
      </c>
      <c r="E24" s="101">
        <v>1.058</v>
      </c>
      <c r="F24" s="101">
        <v>2.193</v>
      </c>
      <c r="G24" s="101">
        <v>0.327</v>
      </c>
      <c r="H24" s="101">
        <v>0.162</v>
      </c>
      <c r="I24" s="102">
        <v>354</v>
      </c>
      <c r="J24" s="103">
        <v>70</v>
      </c>
      <c r="K24" s="102">
        <v>98</v>
      </c>
      <c r="L24" s="102">
        <v>162</v>
      </c>
      <c r="M24" s="102">
        <v>18</v>
      </c>
      <c r="N24" s="102">
        <v>1682</v>
      </c>
      <c r="O24" s="102">
        <v>16</v>
      </c>
      <c r="P24" s="101">
        <v>0.007</v>
      </c>
      <c r="Q24" s="101">
        <v>0.08700000000000001</v>
      </c>
      <c r="R24" s="101">
        <v>0.9510000000000001</v>
      </c>
      <c r="S24" s="102">
        <v>6.73</v>
      </c>
      <c r="T24" s="104">
        <v>3.91</v>
      </c>
      <c r="U24" s="102">
        <v>1.2</v>
      </c>
      <c r="V24" s="102">
        <v>23.13</v>
      </c>
      <c r="W24" s="102">
        <v>1.43</v>
      </c>
      <c r="X24" s="105">
        <v>2</v>
      </c>
      <c r="Y24" s="106"/>
    </row>
    <row r="25" spans="1:25" s="105" customFormat="1" ht="12.75">
      <c r="A25" s="99" t="s">
        <v>50</v>
      </c>
      <c r="B25" s="100" t="s">
        <v>223</v>
      </c>
      <c r="C25" s="101">
        <v>2.304</v>
      </c>
      <c r="D25" s="101">
        <v>47.534</v>
      </c>
      <c r="E25" s="101">
        <v>1.067</v>
      </c>
      <c r="F25" s="101">
        <v>2.206</v>
      </c>
      <c r="G25" s="101">
        <v>0.309</v>
      </c>
      <c r="H25" s="101">
        <v>0.169</v>
      </c>
      <c r="I25" s="102">
        <v>214</v>
      </c>
      <c r="J25" s="103">
        <v>66</v>
      </c>
      <c r="K25" s="102">
        <v>106</v>
      </c>
      <c r="L25" s="102">
        <v>180</v>
      </c>
      <c r="M25" s="102">
        <v>12</v>
      </c>
      <c r="N25" s="102">
        <v>1722</v>
      </c>
      <c r="O25" s="102">
        <v>15</v>
      </c>
      <c r="P25" s="101">
        <v>0.007</v>
      </c>
      <c r="Q25" s="101">
        <v>0.085</v>
      </c>
      <c r="R25" s="101">
        <v>1.115</v>
      </c>
      <c r="S25" s="102">
        <v>6.91</v>
      </c>
      <c r="T25" s="102">
        <v>2.81</v>
      </c>
      <c r="U25" s="102">
        <v>1.28</v>
      </c>
      <c r="V25" s="102">
        <v>21.11</v>
      </c>
      <c r="W25" s="102">
        <v>1.3</v>
      </c>
      <c r="X25" s="105">
        <v>1</v>
      </c>
      <c r="Y25" s="106"/>
    </row>
    <row r="26" spans="1:25" s="105" customFormat="1" ht="12.75">
      <c r="A26" s="99" t="s">
        <v>52</v>
      </c>
      <c r="B26" s="100" t="s">
        <v>224</v>
      </c>
      <c r="C26" s="101">
        <v>4.271</v>
      </c>
      <c r="D26" s="101">
        <v>38.962</v>
      </c>
      <c r="E26" s="107">
        <v>7.872</v>
      </c>
      <c r="F26" s="101">
        <v>1.215</v>
      </c>
      <c r="G26" s="107">
        <v>1.099</v>
      </c>
      <c r="H26" s="108">
        <v>0.5730000000000001</v>
      </c>
      <c r="I26" s="104">
        <v>15159</v>
      </c>
      <c r="J26" s="102">
        <v>57</v>
      </c>
      <c r="K26" s="102">
        <v>109</v>
      </c>
      <c r="L26" s="103">
        <v>272</v>
      </c>
      <c r="M26" s="102">
        <v>13</v>
      </c>
      <c r="N26" s="104">
        <v>4944</v>
      </c>
      <c r="O26" s="104">
        <v>30</v>
      </c>
      <c r="P26" s="101">
        <v>0.031</v>
      </c>
      <c r="Q26" s="101">
        <v>0.074</v>
      </c>
      <c r="R26" s="101">
        <v>1.161</v>
      </c>
      <c r="S26" s="103">
        <v>23.45</v>
      </c>
      <c r="T26" s="104">
        <v>3.85</v>
      </c>
      <c r="U26" s="102">
        <v>1.69</v>
      </c>
      <c r="V26" s="109">
        <v>302.13</v>
      </c>
      <c r="W26" s="104">
        <v>11.81</v>
      </c>
      <c r="X26" s="110">
        <v>11</v>
      </c>
      <c r="Y26" s="106"/>
    </row>
    <row r="27" spans="1:25" s="105" customFormat="1" ht="12.75">
      <c r="A27" s="99" t="s">
        <v>56</v>
      </c>
      <c r="B27" s="100" t="s">
        <v>225</v>
      </c>
      <c r="C27" s="101">
        <v>4.286</v>
      </c>
      <c r="D27" s="101">
        <v>38.664</v>
      </c>
      <c r="E27" s="107">
        <v>6.619</v>
      </c>
      <c r="F27" s="101">
        <v>1.204</v>
      </c>
      <c r="G27" s="107">
        <v>1.129</v>
      </c>
      <c r="H27" s="107">
        <v>0.632</v>
      </c>
      <c r="I27" s="104">
        <v>14102</v>
      </c>
      <c r="J27" s="102">
        <v>57</v>
      </c>
      <c r="K27" s="102">
        <v>128</v>
      </c>
      <c r="L27" s="103">
        <v>295</v>
      </c>
      <c r="M27" s="102">
        <v>13</v>
      </c>
      <c r="N27" s="104">
        <v>4995</v>
      </c>
      <c r="O27" s="104">
        <v>32</v>
      </c>
      <c r="P27" s="101">
        <v>0.035</v>
      </c>
      <c r="Q27" s="101">
        <v>0.088</v>
      </c>
      <c r="R27" s="101">
        <v>1.185</v>
      </c>
      <c r="S27" s="103">
        <v>25.28</v>
      </c>
      <c r="T27" s="102">
        <v>2.5300000000000002</v>
      </c>
      <c r="U27" s="104">
        <v>2.17</v>
      </c>
      <c r="V27" s="109">
        <v>313.59</v>
      </c>
      <c r="W27" s="104">
        <v>11.87</v>
      </c>
      <c r="X27" s="110">
        <v>11</v>
      </c>
      <c r="Y27" s="106"/>
    </row>
    <row r="28" spans="1:25" s="105" customFormat="1" ht="12.75">
      <c r="A28" s="99" t="s">
        <v>59</v>
      </c>
      <c r="B28" s="100" t="s">
        <v>226</v>
      </c>
      <c r="C28" s="101">
        <v>3.051</v>
      </c>
      <c r="D28" s="101">
        <v>49.858</v>
      </c>
      <c r="E28" s="101">
        <v>1.5030000000000001</v>
      </c>
      <c r="F28" s="101">
        <v>1.084</v>
      </c>
      <c r="G28" s="101">
        <v>0.185</v>
      </c>
      <c r="H28" s="101">
        <v>0.197</v>
      </c>
      <c r="I28" s="102">
        <v>257</v>
      </c>
      <c r="J28" s="102">
        <v>27</v>
      </c>
      <c r="K28" s="102">
        <v>156</v>
      </c>
      <c r="L28" s="102">
        <v>223</v>
      </c>
      <c r="M28" s="102">
        <v>98</v>
      </c>
      <c r="N28" s="102">
        <v>2575</v>
      </c>
      <c r="O28" s="102">
        <v>10</v>
      </c>
      <c r="P28" s="101">
        <v>0.10300000000000001</v>
      </c>
      <c r="Q28" s="111">
        <v>0.14400000000000002</v>
      </c>
      <c r="R28" s="101">
        <v>1.183</v>
      </c>
      <c r="S28" s="102">
        <v>7.6</v>
      </c>
      <c r="T28" s="102">
        <v>2.06</v>
      </c>
      <c r="U28" s="104">
        <v>4.12</v>
      </c>
      <c r="V28" s="102">
        <v>41.9</v>
      </c>
      <c r="W28" s="102">
        <v>1.32</v>
      </c>
      <c r="X28" s="105">
        <v>3</v>
      </c>
      <c r="Y28" s="106"/>
    </row>
    <row r="29" spans="1:25" s="105" customFormat="1" ht="12.75">
      <c r="A29" s="99" t="s">
        <v>64</v>
      </c>
      <c r="B29" s="100" t="s">
        <v>227</v>
      </c>
      <c r="C29" s="101">
        <v>4.665</v>
      </c>
      <c r="D29" s="101">
        <v>44</v>
      </c>
      <c r="E29" s="108">
        <v>3.8120000000000003</v>
      </c>
      <c r="F29" s="101">
        <v>0.23500000000000001</v>
      </c>
      <c r="G29" s="101">
        <v>0.302</v>
      </c>
      <c r="H29" s="107">
        <v>0.736</v>
      </c>
      <c r="I29" s="104">
        <v>548</v>
      </c>
      <c r="J29" s="102">
        <v>31</v>
      </c>
      <c r="K29" s="104">
        <v>373</v>
      </c>
      <c r="L29" s="103">
        <v>313</v>
      </c>
      <c r="M29" s="102">
        <v>29</v>
      </c>
      <c r="N29" s="102">
        <v>3354</v>
      </c>
      <c r="O29" s="102">
        <v>6</v>
      </c>
      <c r="P29" s="101">
        <v>0.035</v>
      </c>
      <c r="Q29" s="111">
        <v>0.266</v>
      </c>
      <c r="R29" s="101">
        <v>1.529</v>
      </c>
      <c r="S29" s="102">
        <v>13.31</v>
      </c>
      <c r="T29" s="102">
        <v>2.5300000000000002</v>
      </c>
      <c r="U29" s="104">
        <v>3.45</v>
      </c>
      <c r="V29" s="103">
        <v>64.21</v>
      </c>
      <c r="W29" s="102">
        <v>0.94</v>
      </c>
      <c r="X29" s="110">
        <v>8</v>
      </c>
      <c r="Y29" s="106"/>
    </row>
    <row r="30" spans="1:25" s="105" customFormat="1" ht="12.75">
      <c r="A30" s="99" t="s">
        <v>69</v>
      </c>
      <c r="B30" s="100" t="s">
        <v>228</v>
      </c>
      <c r="C30" s="108">
        <v>4.779</v>
      </c>
      <c r="D30" s="101">
        <v>43.687</v>
      </c>
      <c r="E30" s="108">
        <v>3.693</v>
      </c>
      <c r="F30" s="101">
        <v>0.21</v>
      </c>
      <c r="G30" s="101">
        <v>0.339</v>
      </c>
      <c r="H30" s="107">
        <v>0.685</v>
      </c>
      <c r="I30" s="102">
        <v>420</v>
      </c>
      <c r="J30" s="102">
        <v>29</v>
      </c>
      <c r="K30" s="104">
        <v>243</v>
      </c>
      <c r="L30" s="103">
        <v>312</v>
      </c>
      <c r="M30" s="102">
        <v>24</v>
      </c>
      <c r="N30" s="102">
        <v>3198</v>
      </c>
      <c r="O30" s="102">
        <v>6</v>
      </c>
      <c r="P30" s="101">
        <v>0.027</v>
      </c>
      <c r="Q30" s="111">
        <v>0.157</v>
      </c>
      <c r="R30" s="101">
        <v>1.475</v>
      </c>
      <c r="S30" s="102">
        <v>12.2</v>
      </c>
      <c r="T30" s="102">
        <v>2.99</v>
      </c>
      <c r="U30" s="104">
        <v>2.91</v>
      </c>
      <c r="V30" s="103">
        <v>59.21</v>
      </c>
      <c r="W30" s="102">
        <v>1</v>
      </c>
      <c r="X30" s="110">
        <v>8</v>
      </c>
      <c r="Y30" s="106"/>
    </row>
    <row r="31" spans="1:25" s="105" customFormat="1" ht="12.75">
      <c r="A31" s="99" t="s">
        <v>71</v>
      </c>
      <c r="B31" s="100" t="s">
        <v>229</v>
      </c>
      <c r="C31" s="101">
        <v>3.363</v>
      </c>
      <c r="D31" s="101">
        <v>42.046</v>
      </c>
      <c r="E31" s="107">
        <v>6.058</v>
      </c>
      <c r="F31" s="101">
        <v>0.906</v>
      </c>
      <c r="G31" s="101">
        <v>0.317</v>
      </c>
      <c r="H31" s="107">
        <v>0.595</v>
      </c>
      <c r="I31" s="104">
        <v>1801</v>
      </c>
      <c r="J31" s="102">
        <v>31</v>
      </c>
      <c r="K31" s="104">
        <v>226</v>
      </c>
      <c r="L31" s="102">
        <v>256</v>
      </c>
      <c r="M31" s="102">
        <v>19</v>
      </c>
      <c r="N31" s="102">
        <v>3522</v>
      </c>
      <c r="O31" s="102">
        <v>15</v>
      </c>
      <c r="P31" s="101">
        <v>0.115</v>
      </c>
      <c r="Q31" s="111">
        <v>0.167</v>
      </c>
      <c r="R31" s="101">
        <v>1.099</v>
      </c>
      <c r="S31" s="102">
        <v>16.03</v>
      </c>
      <c r="T31" s="102">
        <v>2.78</v>
      </c>
      <c r="U31" s="104">
        <v>3.21</v>
      </c>
      <c r="V31" s="103">
        <v>89.14</v>
      </c>
      <c r="W31" s="102">
        <v>6.38</v>
      </c>
      <c r="X31" s="110">
        <v>8</v>
      </c>
      <c r="Y31" s="106"/>
    </row>
    <row r="32" spans="1:25" s="105" customFormat="1" ht="12.75">
      <c r="A32" s="99" t="s">
        <v>76</v>
      </c>
      <c r="B32" s="100" t="s">
        <v>230</v>
      </c>
      <c r="C32" s="101">
        <v>4.266</v>
      </c>
      <c r="D32" s="101">
        <v>41.401</v>
      </c>
      <c r="E32" s="107">
        <v>5.725</v>
      </c>
      <c r="F32" s="101">
        <v>1.02</v>
      </c>
      <c r="G32" s="101">
        <v>0.278</v>
      </c>
      <c r="H32" s="107">
        <v>0.652</v>
      </c>
      <c r="I32" s="104">
        <v>1603</v>
      </c>
      <c r="J32" s="102">
        <v>24</v>
      </c>
      <c r="K32" s="102">
        <v>99</v>
      </c>
      <c r="L32" s="102">
        <v>159</v>
      </c>
      <c r="M32" s="102">
        <v>18</v>
      </c>
      <c r="N32" s="104">
        <v>6464</v>
      </c>
      <c r="O32" s="102">
        <v>5</v>
      </c>
      <c r="P32" s="101">
        <v>0.023</v>
      </c>
      <c r="Q32" s="101">
        <v>0.044</v>
      </c>
      <c r="R32" s="101">
        <v>1.6019999999999999</v>
      </c>
      <c r="S32" s="102">
        <v>11.85</v>
      </c>
      <c r="T32" s="102">
        <v>0.96</v>
      </c>
      <c r="U32" s="102">
        <v>1.43</v>
      </c>
      <c r="V32" s="102">
        <v>44.09</v>
      </c>
      <c r="W32" s="104">
        <v>23.47</v>
      </c>
      <c r="X32" s="105">
        <v>5</v>
      </c>
      <c r="Y32" s="106"/>
    </row>
    <row r="33" spans="1:25" s="105" customFormat="1" ht="12.75">
      <c r="A33" s="99" t="s">
        <v>80</v>
      </c>
      <c r="B33" s="100" t="s">
        <v>79</v>
      </c>
      <c r="C33" s="101">
        <v>3.984</v>
      </c>
      <c r="D33" s="101">
        <v>42.605</v>
      </c>
      <c r="E33" s="107">
        <v>5.99</v>
      </c>
      <c r="F33" s="101">
        <v>0.8260000000000001</v>
      </c>
      <c r="G33" s="101">
        <v>0.28300000000000003</v>
      </c>
      <c r="H33" s="107">
        <v>0.7030000000000001</v>
      </c>
      <c r="I33" s="104">
        <v>1361</v>
      </c>
      <c r="J33" s="102">
        <v>25</v>
      </c>
      <c r="K33" s="102">
        <v>146</v>
      </c>
      <c r="L33" s="102">
        <v>226</v>
      </c>
      <c r="M33" s="102">
        <v>21</v>
      </c>
      <c r="N33" s="104">
        <v>7408</v>
      </c>
      <c r="O33" s="102">
        <v>5</v>
      </c>
      <c r="P33" s="101">
        <v>0.047</v>
      </c>
      <c r="Q33" s="101">
        <v>0.074</v>
      </c>
      <c r="R33" s="101">
        <v>1.4</v>
      </c>
      <c r="S33" s="102">
        <v>12.53</v>
      </c>
      <c r="T33" s="102">
        <v>1.3</v>
      </c>
      <c r="U33" s="104">
        <v>2.62</v>
      </c>
      <c r="V33" s="102">
        <v>46.66</v>
      </c>
      <c r="W33" s="104">
        <v>26.87</v>
      </c>
      <c r="X33" s="105">
        <v>6</v>
      </c>
      <c r="Y33" s="106"/>
    </row>
    <row r="34" spans="1:25" s="105" customFormat="1" ht="12.75">
      <c r="A34" s="99" t="s">
        <v>82</v>
      </c>
      <c r="B34" s="100" t="s">
        <v>81</v>
      </c>
      <c r="C34" s="101">
        <v>2.511</v>
      </c>
      <c r="D34" s="101">
        <v>46.436</v>
      </c>
      <c r="E34" s="101">
        <v>0.9520000000000001</v>
      </c>
      <c r="F34" s="101">
        <v>2.261</v>
      </c>
      <c r="G34" s="101">
        <v>0.381</v>
      </c>
      <c r="H34" s="101">
        <v>0.232</v>
      </c>
      <c r="I34" s="104">
        <v>611</v>
      </c>
      <c r="J34" s="102">
        <v>28</v>
      </c>
      <c r="K34" s="102">
        <v>87</v>
      </c>
      <c r="L34" s="102">
        <v>175</v>
      </c>
      <c r="M34" s="102">
        <v>41</v>
      </c>
      <c r="N34" s="102">
        <v>2160</v>
      </c>
      <c r="O34" s="102">
        <v>11</v>
      </c>
      <c r="P34" s="101">
        <v>0.007</v>
      </c>
      <c r="Q34" s="101">
        <v>0.094</v>
      </c>
      <c r="R34" s="101">
        <v>1.014</v>
      </c>
      <c r="S34" s="102">
        <v>9.36</v>
      </c>
      <c r="T34" s="104">
        <v>4.65</v>
      </c>
      <c r="U34" s="102">
        <v>1.12</v>
      </c>
      <c r="V34" s="102">
        <v>27.88</v>
      </c>
      <c r="W34" s="102">
        <v>0.81</v>
      </c>
      <c r="X34" s="105">
        <v>2</v>
      </c>
      <c r="Y34" s="106"/>
    </row>
    <row r="35" spans="1:25" s="105" customFormat="1" ht="12.75">
      <c r="A35" s="99" t="s">
        <v>85</v>
      </c>
      <c r="B35" s="100" t="s">
        <v>84</v>
      </c>
      <c r="C35" s="101">
        <v>2.376</v>
      </c>
      <c r="D35" s="101">
        <v>47.042</v>
      </c>
      <c r="E35" s="101">
        <v>1.164</v>
      </c>
      <c r="F35" s="101">
        <v>1.875</v>
      </c>
      <c r="G35" s="101">
        <v>0.325</v>
      </c>
      <c r="H35" s="101">
        <v>0.219</v>
      </c>
      <c r="I35" s="104">
        <v>606</v>
      </c>
      <c r="J35" s="102">
        <v>40</v>
      </c>
      <c r="K35" s="102">
        <v>109</v>
      </c>
      <c r="L35" s="102">
        <v>216</v>
      </c>
      <c r="M35" s="102">
        <v>32</v>
      </c>
      <c r="N35" s="102">
        <v>2064</v>
      </c>
      <c r="O35" s="102">
        <v>12</v>
      </c>
      <c r="P35" s="101">
        <v>0.007</v>
      </c>
      <c r="Q35" s="101">
        <v>0.085</v>
      </c>
      <c r="R35" s="101">
        <v>1.238</v>
      </c>
      <c r="S35" s="102">
        <v>8.51</v>
      </c>
      <c r="T35" s="104">
        <v>3.3</v>
      </c>
      <c r="U35" s="102">
        <v>1.7000000000000002</v>
      </c>
      <c r="V35" s="102">
        <v>26.58</v>
      </c>
      <c r="W35" s="102">
        <v>1.08</v>
      </c>
      <c r="X35" s="105">
        <v>2</v>
      </c>
      <c r="Y35" s="106"/>
    </row>
    <row r="36" spans="1:25" s="105" customFormat="1" ht="12.75">
      <c r="A36" s="99" t="s">
        <v>87</v>
      </c>
      <c r="B36" s="100" t="s">
        <v>86</v>
      </c>
      <c r="C36" s="101">
        <v>1.725</v>
      </c>
      <c r="D36" s="101">
        <v>45.528</v>
      </c>
      <c r="E36" s="101">
        <v>1.996</v>
      </c>
      <c r="F36" s="101">
        <v>1.27</v>
      </c>
      <c r="G36" s="101">
        <v>0.126</v>
      </c>
      <c r="H36" s="101">
        <v>0.153</v>
      </c>
      <c r="I36" s="102">
        <v>307</v>
      </c>
      <c r="J36" s="102">
        <v>24</v>
      </c>
      <c r="K36" s="102">
        <v>75</v>
      </c>
      <c r="L36" s="102">
        <v>86</v>
      </c>
      <c r="M36" s="102">
        <v>14</v>
      </c>
      <c r="N36" s="102">
        <v>1257</v>
      </c>
      <c r="O36" s="104">
        <v>51</v>
      </c>
      <c r="P36" s="101">
        <v>0.07</v>
      </c>
      <c r="Q36" s="101">
        <v>0.057</v>
      </c>
      <c r="R36" s="101">
        <v>0.489</v>
      </c>
      <c r="S36" s="102">
        <v>3.02</v>
      </c>
      <c r="T36" s="102">
        <v>0.96</v>
      </c>
      <c r="U36" s="102">
        <v>0.59</v>
      </c>
      <c r="V36" s="102">
        <v>13.46</v>
      </c>
      <c r="W36" s="102">
        <v>0.39</v>
      </c>
      <c r="X36" s="105">
        <v>1</v>
      </c>
      <c r="Y36" s="106"/>
    </row>
    <row r="37" spans="1:25" s="105" customFormat="1" ht="12.75">
      <c r="A37" s="99" t="s">
        <v>92</v>
      </c>
      <c r="B37" s="100" t="s">
        <v>91</v>
      </c>
      <c r="C37" s="101">
        <v>1.714</v>
      </c>
      <c r="D37" s="101">
        <v>45.737</v>
      </c>
      <c r="E37" s="101">
        <v>1.834</v>
      </c>
      <c r="F37" s="101">
        <v>1.2</v>
      </c>
      <c r="G37" s="101">
        <v>0.129</v>
      </c>
      <c r="H37" s="101">
        <v>0.155</v>
      </c>
      <c r="I37" s="102">
        <v>294</v>
      </c>
      <c r="J37" s="102">
        <v>24</v>
      </c>
      <c r="K37" s="102">
        <v>124</v>
      </c>
      <c r="L37" s="102">
        <v>127</v>
      </c>
      <c r="M37" s="102">
        <v>14</v>
      </c>
      <c r="N37" s="102">
        <v>1205</v>
      </c>
      <c r="O37" s="104">
        <v>46</v>
      </c>
      <c r="P37" s="101">
        <v>0.07</v>
      </c>
      <c r="Q37" s="101">
        <v>0.061</v>
      </c>
      <c r="R37" s="101">
        <v>0.685</v>
      </c>
      <c r="S37" s="102">
        <v>2.96</v>
      </c>
      <c r="T37" s="102">
        <v>1.5</v>
      </c>
      <c r="U37" s="102">
        <v>1.09</v>
      </c>
      <c r="V37" s="102">
        <v>12.25</v>
      </c>
      <c r="W37" s="102">
        <v>0.4</v>
      </c>
      <c r="X37" s="105">
        <v>1</v>
      </c>
      <c r="Y37" s="106"/>
    </row>
    <row r="38" spans="1:25" s="105" customFormat="1" ht="12.75">
      <c r="A38" s="99" t="s">
        <v>94</v>
      </c>
      <c r="B38" s="100" t="s">
        <v>93</v>
      </c>
      <c r="C38" s="101">
        <v>2.648</v>
      </c>
      <c r="D38" s="101">
        <v>46.085</v>
      </c>
      <c r="E38" s="101">
        <v>1.469</v>
      </c>
      <c r="F38" s="101">
        <v>2.119</v>
      </c>
      <c r="G38" s="101">
        <v>0.303</v>
      </c>
      <c r="H38" s="101">
        <v>0.25</v>
      </c>
      <c r="I38" s="104">
        <v>1234</v>
      </c>
      <c r="J38" s="102">
        <v>45</v>
      </c>
      <c r="K38" s="102">
        <v>130</v>
      </c>
      <c r="L38" s="103">
        <v>262</v>
      </c>
      <c r="M38" s="102">
        <v>27</v>
      </c>
      <c r="N38" s="102">
        <v>2235</v>
      </c>
      <c r="O38" s="102">
        <v>18</v>
      </c>
      <c r="P38" s="101">
        <v>0.011</v>
      </c>
      <c r="Q38" s="101">
        <v>0.092</v>
      </c>
      <c r="R38" s="101">
        <v>1.453</v>
      </c>
      <c r="S38" s="102">
        <v>12.74</v>
      </c>
      <c r="T38" s="104">
        <v>4.88</v>
      </c>
      <c r="U38" s="102">
        <v>1.85</v>
      </c>
      <c r="V38" s="102">
        <v>30.72</v>
      </c>
      <c r="W38" s="102">
        <v>3.19</v>
      </c>
      <c r="X38" s="105">
        <v>3</v>
      </c>
      <c r="Y38" s="106"/>
    </row>
    <row r="39" spans="1:25" s="105" customFormat="1" ht="12.75">
      <c r="A39" s="99" t="s">
        <v>97</v>
      </c>
      <c r="B39" s="100" t="s">
        <v>96</v>
      </c>
      <c r="C39" s="101">
        <v>2.438</v>
      </c>
      <c r="D39" s="101">
        <v>45.585</v>
      </c>
      <c r="E39" s="101">
        <v>1.49</v>
      </c>
      <c r="F39" s="101">
        <v>1.869</v>
      </c>
      <c r="G39" s="101">
        <v>0.289</v>
      </c>
      <c r="H39" s="101">
        <v>0.252</v>
      </c>
      <c r="I39" s="104">
        <v>1155</v>
      </c>
      <c r="J39" s="102">
        <v>33</v>
      </c>
      <c r="K39" s="102">
        <v>111</v>
      </c>
      <c r="L39" s="102">
        <v>249</v>
      </c>
      <c r="M39" s="102">
        <v>23</v>
      </c>
      <c r="N39" s="102">
        <v>2058</v>
      </c>
      <c r="O39" s="102">
        <v>16</v>
      </c>
      <c r="P39" s="101">
        <v>0.007</v>
      </c>
      <c r="Q39" s="101">
        <v>0.08600000000000001</v>
      </c>
      <c r="R39" s="101">
        <v>1.218</v>
      </c>
      <c r="S39" s="102">
        <v>12.13</v>
      </c>
      <c r="T39" s="104">
        <v>3.12</v>
      </c>
      <c r="U39" s="102">
        <v>1.54</v>
      </c>
      <c r="V39" s="102">
        <v>31.87</v>
      </c>
      <c r="W39" s="102">
        <v>3.09</v>
      </c>
      <c r="X39" s="105">
        <v>2</v>
      </c>
      <c r="Y39" s="106"/>
    </row>
    <row r="40" spans="1:24" ht="12.75">
      <c r="A40" s="112" t="s">
        <v>99</v>
      </c>
      <c r="B40" s="113" t="s">
        <v>98</v>
      </c>
      <c r="C40" s="114">
        <v>4.085</v>
      </c>
      <c r="D40" s="114">
        <v>44.965</v>
      </c>
      <c r="E40" s="108">
        <v>2.648</v>
      </c>
      <c r="F40" s="114">
        <v>2.223</v>
      </c>
      <c r="G40" s="114">
        <v>0.211</v>
      </c>
      <c r="H40" s="108">
        <v>0.467</v>
      </c>
      <c r="I40" s="104">
        <v>584</v>
      </c>
      <c r="J40" s="115">
        <v>43</v>
      </c>
      <c r="K40" s="115">
        <v>144</v>
      </c>
      <c r="L40" s="103">
        <v>284</v>
      </c>
      <c r="M40" s="115">
        <v>14</v>
      </c>
      <c r="N40" s="104">
        <v>7509</v>
      </c>
      <c r="O40" s="115">
        <v>17</v>
      </c>
      <c r="P40" s="107">
        <v>0.977</v>
      </c>
      <c r="Q40" s="111">
        <v>0.117</v>
      </c>
      <c r="R40" s="114">
        <v>1.38</v>
      </c>
      <c r="S40" s="103">
        <v>28.08</v>
      </c>
      <c r="T40" s="104">
        <v>3.4</v>
      </c>
      <c r="U40" s="104">
        <v>2.38</v>
      </c>
      <c r="V40" s="109">
        <v>123.54</v>
      </c>
      <c r="W40" s="115">
        <v>8.33</v>
      </c>
      <c r="X40" s="116">
        <v>11</v>
      </c>
    </row>
    <row r="41" spans="1:24" ht="12.75">
      <c r="A41" s="112" t="s">
        <v>104</v>
      </c>
      <c r="B41" s="113" t="s">
        <v>103</v>
      </c>
      <c r="C41" s="114">
        <v>3.69</v>
      </c>
      <c r="D41" s="114">
        <v>50.582</v>
      </c>
      <c r="E41" s="114">
        <v>0.869</v>
      </c>
      <c r="F41" s="114">
        <v>0.845</v>
      </c>
      <c r="G41" s="114">
        <v>0.221</v>
      </c>
      <c r="H41" s="108">
        <v>0.338</v>
      </c>
      <c r="I41" s="115">
        <v>407</v>
      </c>
      <c r="J41" s="115">
        <v>39</v>
      </c>
      <c r="K41" s="115">
        <v>118</v>
      </c>
      <c r="L41" s="115">
        <v>236</v>
      </c>
      <c r="M41" s="115">
        <v>63</v>
      </c>
      <c r="N41" s="115">
        <v>2076</v>
      </c>
      <c r="O41" s="115">
        <v>10</v>
      </c>
      <c r="P41" s="114">
        <v>0.043000000000000003</v>
      </c>
      <c r="Q41" s="114">
        <v>0.079</v>
      </c>
      <c r="R41" s="114">
        <v>1.077</v>
      </c>
      <c r="S41" s="115">
        <v>13.39</v>
      </c>
      <c r="T41" s="115">
        <v>1.54</v>
      </c>
      <c r="U41" s="115">
        <v>1.79</v>
      </c>
      <c r="V41" s="109">
        <v>99.62</v>
      </c>
      <c r="W41" s="104">
        <v>26.95</v>
      </c>
      <c r="X41" s="53">
        <v>3</v>
      </c>
    </row>
    <row r="42" spans="1:24" ht="12.75">
      <c r="A42" s="112" t="s">
        <v>108</v>
      </c>
      <c r="B42" s="113" t="s">
        <v>107</v>
      </c>
      <c r="C42" s="108">
        <v>4.776</v>
      </c>
      <c r="D42" s="114">
        <v>46.384</v>
      </c>
      <c r="E42" s="108">
        <v>4.751</v>
      </c>
      <c r="F42" s="114">
        <v>0.425</v>
      </c>
      <c r="G42" s="114">
        <v>0.394</v>
      </c>
      <c r="H42" s="108">
        <v>0.553</v>
      </c>
      <c r="I42" s="104">
        <v>1695</v>
      </c>
      <c r="J42" s="115">
        <v>27</v>
      </c>
      <c r="K42" s="115">
        <v>96</v>
      </c>
      <c r="L42" s="115">
        <v>210</v>
      </c>
      <c r="M42" s="115">
        <v>19</v>
      </c>
      <c r="N42" s="115">
        <v>3220</v>
      </c>
      <c r="O42" s="115">
        <v>4</v>
      </c>
      <c r="P42" s="114">
        <v>0.046</v>
      </c>
      <c r="Q42" s="114">
        <v>0.08600000000000001</v>
      </c>
      <c r="R42" s="114">
        <v>0.876</v>
      </c>
      <c r="S42" s="115">
        <v>11.55</v>
      </c>
      <c r="T42" s="115">
        <v>1.06</v>
      </c>
      <c r="U42" s="115">
        <v>1.37</v>
      </c>
      <c r="V42" s="115">
        <v>36.4</v>
      </c>
      <c r="W42" s="115">
        <v>1.32</v>
      </c>
      <c r="X42" s="53">
        <v>4</v>
      </c>
    </row>
    <row r="43" spans="1:24" ht="12.75">
      <c r="A43" s="99" t="s">
        <v>113</v>
      </c>
      <c r="B43" s="113" t="s">
        <v>112</v>
      </c>
      <c r="C43" s="108">
        <v>5.412</v>
      </c>
      <c r="D43" s="114">
        <v>44.408</v>
      </c>
      <c r="E43" s="107">
        <v>5.128</v>
      </c>
      <c r="F43" s="114">
        <v>0.68</v>
      </c>
      <c r="G43" s="114">
        <v>0.253</v>
      </c>
      <c r="H43" s="107">
        <v>0.755</v>
      </c>
      <c r="I43" s="115">
        <v>379</v>
      </c>
      <c r="J43" s="115">
        <v>36</v>
      </c>
      <c r="K43" s="104">
        <v>238</v>
      </c>
      <c r="L43" s="103">
        <v>272</v>
      </c>
      <c r="M43" s="115">
        <v>20</v>
      </c>
      <c r="N43" s="104">
        <v>11937</v>
      </c>
      <c r="O43" s="115">
        <v>18</v>
      </c>
      <c r="P43" s="114">
        <v>0.031</v>
      </c>
      <c r="Q43" s="114">
        <v>0.092</v>
      </c>
      <c r="R43" s="114">
        <v>0.9510000000000001</v>
      </c>
      <c r="S43" s="115">
        <v>8.34</v>
      </c>
      <c r="T43" s="115">
        <v>0.75</v>
      </c>
      <c r="U43" s="104">
        <v>2.37</v>
      </c>
      <c r="V43" s="115">
        <v>47.13</v>
      </c>
      <c r="W43" s="115">
        <v>5.36</v>
      </c>
      <c r="X43" s="116">
        <v>7</v>
      </c>
    </row>
    <row r="44" spans="1:24" ht="12.75">
      <c r="A44" s="99" t="s">
        <v>118</v>
      </c>
      <c r="B44" s="113" t="s">
        <v>117</v>
      </c>
      <c r="C44" s="108">
        <v>5.723</v>
      </c>
      <c r="D44" s="114">
        <v>44.145</v>
      </c>
      <c r="E44" s="108">
        <v>4.607</v>
      </c>
      <c r="F44" s="114">
        <v>0.521</v>
      </c>
      <c r="G44" s="114">
        <v>0.233</v>
      </c>
      <c r="H44" s="107">
        <v>0.8320000000000001</v>
      </c>
      <c r="I44" s="115">
        <v>445</v>
      </c>
      <c r="J44" s="115">
        <v>33</v>
      </c>
      <c r="K44" s="115">
        <v>194</v>
      </c>
      <c r="L44" s="115">
        <v>257</v>
      </c>
      <c r="M44" s="115">
        <v>23</v>
      </c>
      <c r="N44" s="104">
        <v>11706</v>
      </c>
      <c r="O44" s="115">
        <v>16</v>
      </c>
      <c r="P44" s="117">
        <v>0.019</v>
      </c>
      <c r="Q44" s="114">
        <v>0.08700000000000001</v>
      </c>
      <c r="R44" s="114">
        <v>0.936</v>
      </c>
      <c r="S44" s="115">
        <v>8.98</v>
      </c>
      <c r="T44" s="115">
        <v>0.99</v>
      </c>
      <c r="U44" s="104">
        <v>2.06</v>
      </c>
      <c r="V44" s="103">
        <v>53.55</v>
      </c>
      <c r="W44" s="115">
        <v>5.62</v>
      </c>
      <c r="X44" s="53">
        <v>6</v>
      </c>
    </row>
    <row r="45" spans="1:24" ht="12.75">
      <c r="A45" s="99" t="s">
        <v>120</v>
      </c>
      <c r="B45" s="113" t="s">
        <v>119</v>
      </c>
      <c r="C45" s="114">
        <v>1.849</v>
      </c>
      <c r="D45" s="114">
        <v>45.165</v>
      </c>
      <c r="E45" s="114">
        <v>2.045</v>
      </c>
      <c r="F45" s="114">
        <v>1.304</v>
      </c>
      <c r="G45" s="114">
        <v>0.154</v>
      </c>
      <c r="H45" s="114">
        <v>0.216</v>
      </c>
      <c r="I45" s="115">
        <v>439</v>
      </c>
      <c r="J45" s="115">
        <v>27</v>
      </c>
      <c r="K45" s="115">
        <v>116</v>
      </c>
      <c r="L45" s="115">
        <v>121</v>
      </c>
      <c r="M45" s="115">
        <v>9</v>
      </c>
      <c r="N45" s="115">
        <v>1376</v>
      </c>
      <c r="O45" s="104">
        <v>41</v>
      </c>
      <c r="P45" s="117">
        <v>0.069</v>
      </c>
      <c r="Q45" s="114">
        <v>0.052000000000000005</v>
      </c>
      <c r="R45" s="114">
        <v>0.607</v>
      </c>
      <c r="S45" s="115">
        <v>4.9</v>
      </c>
      <c r="T45" s="115">
        <v>0.85</v>
      </c>
      <c r="U45" s="115">
        <v>1.12</v>
      </c>
      <c r="V45" s="115">
        <v>13.49</v>
      </c>
      <c r="W45" s="115">
        <v>0.76</v>
      </c>
      <c r="X45" s="53">
        <v>2</v>
      </c>
    </row>
    <row r="46" spans="1:24" ht="12.75">
      <c r="A46" s="99" t="s">
        <v>125</v>
      </c>
      <c r="B46" s="113" t="s">
        <v>124</v>
      </c>
      <c r="C46" s="114">
        <v>2.067</v>
      </c>
      <c r="D46" s="114">
        <v>46.126</v>
      </c>
      <c r="E46" s="114">
        <v>2.008</v>
      </c>
      <c r="F46" s="114">
        <v>0.981</v>
      </c>
      <c r="G46" s="114">
        <v>0.201</v>
      </c>
      <c r="H46" s="114">
        <v>0.231</v>
      </c>
      <c r="I46" s="115">
        <v>340</v>
      </c>
      <c r="J46" s="115">
        <v>25</v>
      </c>
      <c r="K46" s="115">
        <v>243</v>
      </c>
      <c r="L46" s="115">
        <v>236</v>
      </c>
      <c r="M46" s="115">
        <v>13</v>
      </c>
      <c r="N46" s="115">
        <v>1434</v>
      </c>
      <c r="O46" s="104">
        <v>37</v>
      </c>
      <c r="P46" s="117">
        <v>0.061</v>
      </c>
      <c r="Q46" s="114">
        <v>0.099</v>
      </c>
      <c r="R46" s="114">
        <v>1.04</v>
      </c>
      <c r="S46" s="115">
        <v>4.59</v>
      </c>
      <c r="T46" s="115">
        <v>1.56</v>
      </c>
      <c r="U46" s="104">
        <v>2.15</v>
      </c>
      <c r="V46" s="115">
        <v>14.64</v>
      </c>
      <c r="W46" s="115">
        <v>0.73</v>
      </c>
      <c r="X46" s="53">
        <v>3</v>
      </c>
    </row>
    <row r="50" spans="1:25" s="118" customFormat="1" ht="12.75">
      <c r="A50" s="52"/>
      <c r="C50" s="119"/>
      <c r="D50" s="119"/>
      <c r="E50" s="119"/>
      <c r="F50" s="119"/>
      <c r="G50" s="119"/>
      <c r="H50" s="119"/>
      <c r="P50" s="120" t="s">
        <v>259</v>
      </c>
      <c r="Q50" s="119"/>
      <c r="R50" s="119"/>
      <c r="U50" s="118" t="s">
        <v>260</v>
      </c>
      <c r="Y50" s="52"/>
    </row>
    <row r="51" spans="1:25" s="118" customFormat="1" ht="12.75">
      <c r="A51" s="52"/>
      <c r="C51" s="119"/>
      <c r="D51" s="119"/>
      <c r="E51" s="119"/>
      <c r="F51" s="119"/>
      <c r="G51" s="119"/>
      <c r="H51" s="119"/>
      <c r="P51" s="119" t="s">
        <v>261</v>
      </c>
      <c r="Q51" s="119"/>
      <c r="R51" s="119"/>
      <c r="Y51" s="52"/>
    </row>
    <row r="52" spans="1:25" s="118" customFormat="1" ht="12.75">
      <c r="A52" s="52"/>
      <c r="C52" s="119"/>
      <c r="D52" s="119"/>
      <c r="E52" s="119"/>
      <c r="F52" s="119"/>
      <c r="G52" s="119"/>
      <c r="H52" s="119"/>
      <c r="P52" s="119" t="s">
        <v>262</v>
      </c>
      <c r="Q52" s="119"/>
      <c r="R52" s="119"/>
      <c r="Y52" s="52"/>
    </row>
    <row r="53" spans="1:25" s="118" customFormat="1" ht="12.75">
      <c r="A53" s="52"/>
      <c r="C53" s="119"/>
      <c r="D53" s="119"/>
      <c r="E53" s="119"/>
      <c r="F53" s="119"/>
      <c r="G53" s="119"/>
      <c r="H53" s="119"/>
      <c r="P53" s="119" t="s">
        <v>263</v>
      </c>
      <c r="Q53" s="119"/>
      <c r="R53" s="119"/>
      <c r="Y53" s="52"/>
    </row>
  </sheetData>
  <sheetProtection selectLockedCells="1" selectUnlockedCells="1"/>
  <mergeCells count="2">
    <mergeCell ref="A5:Z5"/>
    <mergeCell ref="A19:Z19"/>
  </mergeCells>
  <hyperlinks>
    <hyperlink ref="A21" r:id="rId1" display="NORMAL RANGE&#10;From http://agbioresearch.msu.edu/uploads/files/Research_Center/NW_Mich_Hort/General/MSUFruitLeafAnalysisGuidelines.pdf&#10;Apple leaf, cherry leaf, peach leaf"/>
    <hyperlink ref="P50" r:id="rId2" display="Source: https://www.gov.uk/government/uploads/system/uploads/attachment_data/file/313899/SCHO0709BQRO-e-e.pdf"/>
  </hyperlinks>
  <printOptions/>
  <pageMargins left="0.7875" right="0.7875" top="1.025" bottom="1.025" header="0.7875" footer="0.7875"/>
  <pageSetup horizontalDpi="300" verticalDpi="300" orientation="landscape" paperSize="9" scale="72"/>
  <headerFooter alignWithMargins="0">
    <oddHeader>&amp;C&amp;A</oddHeader>
    <oddFooter>&amp;CPage &amp;P</oddFooter>
  </headerFooter>
  <legacyDrawing r:id="rId4"/>
</worksheet>
</file>

<file path=xl/worksheets/sheet5.xml><?xml version="1.0" encoding="utf-8"?>
<worksheet xmlns="http://schemas.openxmlformats.org/spreadsheetml/2006/main" xmlns:r="http://schemas.openxmlformats.org/officeDocument/2006/relationships">
  <dimension ref="A1:AN19"/>
  <sheetViews>
    <sheetView zoomScale="90" zoomScaleNormal="90" workbookViewId="0" topLeftCell="A1">
      <selection activeCell="G16" sqref="G16"/>
    </sheetView>
  </sheetViews>
  <sheetFormatPr defaultColWidth="11.421875" defaultRowHeight="12.75"/>
  <cols>
    <col min="1" max="1" width="11.57421875" style="0" customWidth="1"/>
    <col min="2" max="2" width="9.421875" style="0" customWidth="1"/>
    <col min="3" max="3" width="14.57421875" style="0" customWidth="1"/>
    <col min="4" max="4" width="6.57421875" style="0" customWidth="1"/>
    <col min="5" max="5" width="21.140625" style="0" customWidth="1"/>
    <col min="6" max="12" width="6.57421875" style="0" customWidth="1"/>
    <col min="13" max="19" width="5.421875" style="0" customWidth="1"/>
    <col min="20" max="27" width="5.8515625" style="0" customWidth="1"/>
    <col min="28" max="33" width="6.00390625" style="0" customWidth="1"/>
    <col min="34" max="16384" width="11.57421875" style="0" customWidth="1"/>
  </cols>
  <sheetData>
    <row r="1" spans="1:26" ht="12.75">
      <c r="A1" s="1">
        <v>2020</v>
      </c>
      <c r="B1" s="1"/>
      <c r="C1" s="1"/>
      <c r="D1" s="1"/>
      <c r="E1" s="1"/>
      <c r="F1" s="1"/>
      <c r="G1" s="1"/>
      <c r="H1" s="1"/>
      <c r="I1" s="1"/>
      <c r="J1" s="1"/>
      <c r="K1" s="1"/>
      <c r="L1" s="1"/>
      <c r="M1" s="1"/>
      <c r="N1" s="1"/>
      <c r="O1" s="1"/>
      <c r="P1" s="1"/>
      <c r="Q1" s="1"/>
      <c r="R1" s="1"/>
      <c r="S1" s="1"/>
      <c r="T1" s="1"/>
      <c r="U1" s="1"/>
      <c r="V1" s="1"/>
      <c r="W1" s="1"/>
      <c r="X1" s="1"/>
      <c r="Y1" s="1"/>
      <c r="Z1" s="1"/>
    </row>
    <row r="2" spans="1:40" ht="12.75">
      <c r="A2" s="121"/>
      <c r="B2" s="121"/>
      <c r="C2" s="121"/>
      <c r="D2" s="121"/>
      <c r="E2" s="122"/>
      <c r="F2" s="121" t="s">
        <v>179</v>
      </c>
      <c r="G2" s="121" t="s">
        <v>180</v>
      </c>
      <c r="H2" s="121" t="s">
        <v>181</v>
      </c>
      <c r="I2" s="121" t="s">
        <v>184</v>
      </c>
      <c r="J2" s="121" t="s">
        <v>187</v>
      </c>
      <c r="K2" s="121" t="s">
        <v>188</v>
      </c>
      <c r="L2" s="121" t="s">
        <v>189</v>
      </c>
      <c r="M2" s="121" t="s">
        <v>182</v>
      </c>
      <c r="N2" s="121" t="s">
        <v>183</v>
      </c>
      <c r="O2" s="121" t="s">
        <v>185</v>
      </c>
      <c r="P2" s="121" t="s">
        <v>186</v>
      </c>
      <c r="Q2" s="121" t="s">
        <v>190</v>
      </c>
      <c r="R2" s="121" t="s">
        <v>191</v>
      </c>
      <c r="S2" s="121" t="s">
        <v>192</v>
      </c>
      <c r="T2" s="121" t="s">
        <v>193</v>
      </c>
      <c r="U2" s="121" t="s">
        <v>194</v>
      </c>
      <c r="V2" s="121" t="s">
        <v>195</v>
      </c>
      <c r="W2" s="121" t="s">
        <v>264</v>
      </c>
      <c r="X2" s="121" t="s">
        <v>196</v>
      </c>
      <c r="Y2" s="121" t="s">
        <v>265</v>
      </c>
      <c r="Z2" s="121" t="s">
        <v>266</v>
      </c>
      <c r="AA2" s="121" t="s">
        <v>267</v>
      </c>
      <c r="AB2" s="121" t="s">
        <v>221</v>
      </c>
      <c r="AC2" s="121" t="s">
        <v>268</v>
      </c>
      <c r="AD2" s="121" t="s">
        <v>269</v>
      </c>
      <c r="AE2" s="121" t="s">
        <v>270</v>
      </c>
      <c r="AF2" s="123" t="s">
        <v>271</v>
      </c>
      <c r="AG2" s="124" t="s">
        <v>272</v>
      </c>
      <c r="AH2" s="124" t="s">
        <v>273</v>
      </c>
      <c r="AI2" s="124" t="s">
        <v>274</v>
      </c>
      <c r="AJ2" s="122" t="s">
        <v>275</v>
      </c>
      <c r="AK2" s="124" t="s">
        <v>276</v>
      </c>
      <c r="AL2" s="124" t="s">
        <v>277</v>
      </c>
      <c r="AM2" s="124" t="s">
        <v>278</v>
      </c>
      <c r="AN2" s="122" t="s">
        <v>279</v>
      </c>
    </row>
    <row r="3" spans="1:40" ht="12.75">
      <c r="A3" s="125" t="s">
        <v>197</v>
      </c>
      <c r="B3" s="125" t="s">
        <v>198</v>
      </c>
      <c r="C3" s="125" t="s">
        <v>199</v>
      </c>
      <c r="D3" s="125" t="s">
        <v>201</v>
      </c>
      <c r="E3" s="126" t="s">
        <v>202</v>
      </c>
      <c r="F3" s="125" t="s">
        <v>204</v>
      </c>
      <c r="G3" s="125" t="s">
        <v>204</v>
      </c>
      <c r="H3" s="125" t="s">
        <v>204</v>
      </c>
      <c r="I3" s="125" t="s">
        <v>204</v>
      </c>
      <c r="J3" s="125" t="s">
        <v>204</v>
      </c>
      <c r="K3" s="125" t="s">
        <v>204</v>
      </c>
      <c r="L3" s="125" t="s">
        <v>204</v>
      </c>
      <c r="M3" s="125" t="s">
        <v>204</v>
      </c>
      <c r="N3" s="125" t="s">
        <v>204</v>
      </c>
      <c r="O3" s="125" t="s">
        <v>204</v>
      </c>
      <c r="P3" s="125" t="s">
        <v>204</v>
      </c>
      <c r="Q3" s="125" t="s">
        <v>204</v>
      </c>
      <c r="R3" s="125" t="s">
        <v>204</v>
      </c>
      <c r="S3" s="125" t="s">
        <v>204</v>
      </c>
      <c r="T3" s="125" t="s">
        <v>204</v>
      </c>
      <c r="U3" s="125" t="s">
        <v>204</v>
      </c>
      <c r="V3" s="125" t="s">
        <v>204</v>
      </c>
      <c r="W3" s="125" t="s">
        <v>204</v>
      </c>
      <c r="X3" s="125" t="s">
        <v>204</v>
      </c>
      <c r="Y3" s="125" t="s">
        <v>204</v>
      </c>
      <c r="Z3" s="125" t="s">
        <v>204</v>
      </c>
      <c r="AA3" s="125" t="s">
        <v>204</v>
      </c>
      <c r="AB3" s="125" t="s">
        <v>204</v>
      </c>
      <c r="AC3" s="125" t="s">
        <v>204</v>
      </c>
      <c r="AD3" s="125" t="s">
        <v>204</v>
      </c>
      <c r="AE3" s="125" t="s">
        <v>204</v>
      </c>
      <c r="AF3" s="127" t="s">
        <v>204</v>
      </c>
      <c r="AG3" s="125" t="s">
        <v>204</v>
      </c>
      <c r="AH3" s="125" t="s">
        <v>204</v>
      </c>
      <c r="AI3" s="125" t="s">
        <v>204</v>
      </c>
      <c r="AJ3" s="126" t="s">
        <v>204</v>
      </c>
      <c r="AK3" s="125" t="s">
        <v>204</v>
      </c>
      <c r="AL3" s="125" t="s">
        <v>204</v>
      </c>
      <c r="AM3" s="125" t="s">
        <v>204</v>
      </c>
      <c r="AN3" s="126" t="s">
        <v>204</v>
      </c>
    </row>
    <row r="4" spans="1:40" ht="12.75">
      <c r="A4" s="121">
        <v>1200700245</v>
      </c>
      <c r="B4" s="121">
        <v>1</v>
      </c>
      <c r="C4" s="121" t="s">
        <v>128</v>
      </c>
      <c r="D4" s="121" t="s">
        <v>280</v>
      </c>
      <c r="E4" s="128">
        <v>43907</v>
      </c>
      <c r="F4" s="129">
        <v>4401.21</v>
      </c>
      <c r="G4" s="129">
        <v>12326.01</v>
      </c>
      <c r="H4" s="129">
        <v>2429.73</v>
      </c>
      <c r="I4" s="129">
        <v>307.6</v>
      </c>
      <c r="J4" s="129">
        <v>19301.01</v>
      </c>
      <c r="K4" s="129">
        <v>21771.52</v>
      </c>
      <c r="L4" s="129">
        <v>356.15</v>
      </c>
      <c r="M4" s="129">
        <v>2027.99</v>
      </c>
      <c r="N4" s="129">
        <v>804.117</v>
      </c>
      <c r="O4" s="129">
        <v>21.531</v>
      </c>
      <c r="P4" s="129">
        <v>214.463</v>
      </c>
      <c r="Q4" s="130">
        <v>0.805</v>
      </c>
      <c r="R4" s="129">
        <v>9.954</v>
      </c>
      <c r="S4" s="129">
        <v>34.617</v>
      </c>
      <c r="T4" s="129">
        <v>70.153</v>
      </c>
      <c r="U4" s="129">
        <v>23.791</v>
      </c>
      <c r="V4" s="129">
        <v>548.894</v>
      </c>
      <c r="W4" s="129">
        <v>81.727</v>
      </c>
      <c r="X4" s="129">
        <v>284.137</v>
      </c>
      <c r="Y4" s="129">
        <v>15.618</v>
      </c>
      <c r="Z4" s="130">
        <v>0.57</v>
      </c>
      <c r="AA4" s="129">
        <v>13.089</v>
      </c>
      <c r="AB4" s="131">
        <v>2.043</v>
      </c>
      <c r="AC4" s="131">
        <v>5.157</v>
      </c>
      <c r="AD4" s="131">
        <v>0.472</v>
      </c>
      <c r="AE4" s="129">
        <v>9.079</v>
      </c>
      <c r="AF4" s="132">
        <v>5.171</v>
      </c>
      <c r="AG4" s="133">
        <v>3.427</v>
      </c>
      <c r="AH4" s="133">
        <v>7.54</v>
      </c>
      <c r="AI4" s="133">
        <v>36.501</v>
      </c>
      <c r="AJ4" s="134">
        <v>13.609</v>
      </c>
      <c r="AK4" s="133">
        <f>AG4*62/14</f>
        <v>15.176714285714285</v>
      </c>
      <c r="AL4" s="133">
        <f>AH4*96.06/32.1</f>
        <v>22.5636261682243</v>
      </c>
      <c r="AM4" s="133">
        <f>AI4*94.97/30.97</f>
        <v>111.93089990313206</v>
      </c>
      <c r="AN4" s="134">
        <f>AJ4*46/14</f>
        <v>44.71528571428571</v>
      </c>
    </row>
    <row r="5" spans="1:40" ht="12.75">
      <c r="A5" s="121">
        <v>1200700246</v>
      </c>
      <c r="B5" s="121">
        <v>2</v>
      </c>
      <c r="C5" s="121" t="s">
        <v>281</v>
      </c>
      <c r="D5" s="121" t="s">
        <v>280</v>
      </c>
      <c r="E5" s="128">
        <v>43907</v>
      </c>
      <c r="F5" s="129">
        <v>5464.6</v>
      </c>
      <c r="G5" s="129">
        <v>16444.83</v>
      </c>
      <c r="H5" s="129">
        <v>3130.42</v>
      </c>
      <c r="I5" s="129">
        <v>422.53</v>
      </c>
      <c r="J5" s="129">
        <v>23332.63</v>
      </c>
      <c r="K5" s="129">
        <v>29572.01</v>
      </c>
      <c r="L5" s="129">
        <v>373.43</v>
      </c>
      <c r="M5" s="129">
        <v>2514.83</v>
      </c>
      <c r="N5" s="129">
        <v>1311.842</v>
      </c>
      <c r="O5" s="129">
        <v>25.215</v>
      </c>
      <c r="P5" s="129">
        <v>351.225</v>
      </c>
      <c r="Q5" s="130">
        <v>0.841</v>
      </c>
      <c r="R5" s="129">
        <v>14.303</v>
      </c>
      <c r="S5" s="129">
        <v>41.161</v>
      </c>
      <c r="T5" s="129">
        <v>107.571</v>
      </c>
      <c r="U5" s="129">
        <v>33.618</v>
      </c>
      <c r="V5" s="129">
        <v>564.746</v>
      </c>
      <c r="W5" s="129">
        <v>104.957</v>
      </c>
      <c r="X5" s="129">
        <v>288.12</v>
      </c>
      <c r="Y5" s="129">
        <v>23.414</v>
      </c>
      <c r="Z5" s="130">
        <v>0.65</v>
      </c>
      <c r="AA5" s="129">
        <v>16.647</v>
      </c>
      <c r="AB5" s="131">
        <v>3.748</v>
      </c>
      <c r="AC5" s="131">
        <v>6.872</v>
      </c>
      <c r="AD5" s="131">
        <v>0.802</v>
      </c>
      <c r="AE5" s="129">
        <v>18.878</v>
      </c>
      <c r="AF5" s="132">
        <v>25.724</v>
      </c>
      <c r="AG5" s="133">
        <v>4.262</v>
      </c>
      <c r="AH5" s="133">
        <v>12.712</v>
      </c>
      <c r="AI5" s="133">
        <v>24.17</v>
      </c>
      <c r="AJ5" s="134">
        <v>12.564</v>
      </c>
      <c r="AK5" s="133">
        <f>AG5*62/14</f>
        <v>18.874571428571425</v>
      </c>
      <c r="AL5" s="133">
        <f>AH5*96.06/32.1</f>
        <v>38.040957009345796</v>
      </c>
      <c r="AM5" s="133">
        <f>AI5*94.97/30.97</f>
        <v>74.117691314175</v>
      </c>
      <c r="AN5" s="134">
        <f>AJ5*46/14</f>
        <v>41.28171428571428</v>
      </c>
    </row>
    <row r="6" spans="1:40" ht="12.75">
      <c r="A6" s="121">
        <v>1200700247</v>
      </c>
      <c r="B6" s="121">
        <v>3</v>
      </c>
      <c r="C6" s="121" t="s">
        <v>282</v>
      </c>
      <c r="D6" s="121" t="s">
        <v>280</v>
      </c>
      <c r="E6" s="128">
        <v>43907</v>
      </c>
      <c r="F6" s="129">
        <v>5673.45</v>
      </c>
      <c r="G6" s="129">
        <v>13995.15</v>
      </c>
      <c r="H6" s="129">
        <v>3087.31</v>
      </c>
      <c r="I6" s="129">
        <v>451.04</v>
      </c>
      <c r="J6" s="129">
        <v>27343.97</v>
      </c>
      <c r="K6" s="129">
        <v>32237.92</v>
      </c>
      <c r="L6" s="129">
        <v>444.1</v>
      </c>
      <c r="M6" s="129">
        <v>1939.36</v>
      </c>
      <c r="N6" s="129">
        <v>1035.291</v>
      </c>
      <c r="O6" s="129">
        <v>24.903</v>
      </c>
      <c r="P6" s="129">
        <v>290.628</v>
      </c>
      <c r="Q6" s="130">
        <v>1.157</v>
      </c>
      <c r="R6" s="129">
        <v>14.429</v>
      </c>
      <c r="S6" s="129">
        <v>44.317</v>
      </c>
      <c r="T6" s="129">
        <v>96.757</v>
      </c>
      <c r="U6" s="129">
        <v>34.901</v>
      </c>
      <c r="V6" s="129">
        <v>537.215</v>
      </c>
      <c r="W6" s="129">
        <v>107.312</v>
      </c>
      <c r="X6" s="129">
        <v>302.637</v>
      </c>
      <c r="Y6" s="129">
        <v>29.537</v>
      </c>
      <c r="Z6" s="130">
        <v>0.75</v>
      </c>
      <c r="AA6" s="129">
        <v>8.241</v>
      </c>
      <c r="AB6" s="131">
        <v>2.882</v>
      </c>
      <c r="AC6" s="131">
        <v>5.749</v>
      </c>
      <c r="AD6" s="131">
        <v>1.289</v>
      </c>
      <c r="AE6" s="129">
        <v>19.582</v>
      </c>
      <c r="AF6" s="132">
        <v>10.774</v>
      </c>
      <c r="AG6" s="133">
        <v>3.661</v>
      </c>
      <c r="AH6" s="133">
        <v>8.782</v>
      </c>
      <c r="AI6" s="133">
        <v>13.162</v>
      </c>
      <c r="AJ6" s="134">
        <v>7.264</v>
      </c>
      <c r="AK6" s="133">
        <f>AG6*62/14</f>
        <v>16.213</v>
      </c>
      <c r="AL6" s="133">
        <f>AH6*96.06/32.1</f>
        <v>26.280340186915886</v>
      </c>
      <c r="AM6" s="133">
        <f>AI6*94.97/30.97</f>
        <v>40.3614833710042</v>
      </c>
      <c r="AN6" s="134">
        <f>AJ6*46/14</f>
        <v>23.867428571428572</v>
      </c>
    </row>
    <row r="7" spans="1:40" ht="12.75">
      <c r="A7" s="121">
        <v>1200700248</v>
      </c>
      <c r="B7" s="121">
        <v>4</v>
      </c>
      <c r="C7" s="121" t="s">
        <v>283</v>
      </c>
      <c r="D7" s="121" t="s">
        <v>280</v>
      </c>
      <c r="E7" s="128">
        <v>43907</v>
      </c>
      <c r="F7" s="129">
        <v>12748.39</v>
      </c>
      <c r="G7" s="129">
        <v>8861.97</v>
      </c>
      <c r="H7" s="129">
        <v>7495.33</v>
      </c>
      <c r="I7" s="129">
        <v>385.75</v>
      </c>
      <c r="J7" s="129">
        <v>58087.45</v>
      </c>
      <c r="K7" s="129">
        <v>41178.49</v>
      </c>
      <c r="L7" s="129">
        <v>345.18</v>
      </c>
      <c r="M7" s="129">
        <v>835.17</v>
      </c>
      <c r="N7" s="129">
        <v>237.223</v>
      </c>
      <c r="O7" s="129">
        <v>40.385</v>
      </c>
      <c r="P7" s="129">
        <v>154.524</v>
      </c>
      <c r="Q7" s="130">
        <v>0.259</v>
      </c>
      <c r="R7" s="129">
        <v>15.469</v>
      </c>
      <c r="S7" s="129">
        <v>68.323</v>
      </c>
      <c r="T7" s="129">
        <v>35.044</v>
      </c>
      <c r="U7" s="129">
        <v>32.534</v>
      </c>
      <c r="V7" s="129">
        <v>168.069</v>
      </c>
      <c r="W7" s="129">
        <v>62.347</v>
      </c>
      <c r="X7" s="129">
        <v>100.388</v>
      </c>
      <c r="Y7" s="129">
        <v>14.672</v>
      </c>
      <c r="Z7" s="130">
        <v>0.217</v>
      </c>
      <c r="AA7" s="129">
        <v>16.02</v>
      </c>
      <c r="AB7" s="131">
        <v>0.934</v>
      </c>
      <c r="AC7" s="131">
        <v>3.459</v>
      </c>
      <c r="AD7" s="131">
        <v>0.259</v>
      </c>
      <c r="AE7" s="129">
        <v>4.479</v>
      </c>
      <c r="AF7" s="132">
        <v>2.579</v>
      </c>
      <c r="AG7" s="133">
        <v>3.067</v>
      </c>
      <c r="AH7" s="133">
        <v>8.49</v>
      </c>
      <c r="AI7" s="133">
        <v>0</v>
      </c>
      <c r="AJ7" s="134">
        <v>0.939</v>
      </c>
      <c r="AK7" s="133">
        <f>AG7*62/14</f>
        <v>13.58242857142857</v>
      </c>
      <c r="AL7" s="133">
        <f>AH7*96.06/32.1</f>
        <v>25.40652336448598</v>
      </c>
      <c r="AM7" s="133">
        <f>AI7*94.97/30.97</f>
        <v>0</v>
      </c>
      <c r="AN7" s="134">
        <f>AJ7*46/14</f>
        <v>3.085285714285714</v>
      </c>
    </row>
    <row r="8" spans="1:40" ht="12.75">
      <c r="A8" s="121">
        <v>1200700249</v>
      </c>
      <c r="B8" s="121">
        <v>5</v>
      </c>
      <c r="C8" s="121" t="s">
        <v>284</v>
      </c>
      <c r="D8" s="121" t="s">
        <v>280</v>
      </c>
      <c r="E8" s="128">
        <v>43907</v>
      </c>
      <c r="F8" s="129">
        <v>4953.92</v>
      </c>
      <c r="G8" s="129">
        <v>19596.78</v>
      </c>
      <c r="H8" s="129">
        <v>3031.42</v>
      </c>
      <c r="I8" s="129">
        <v>388.08</v>
      </c>
      <c r="J8" s="129">
        <v>21707.31</v>
      </c>
      <c r="K8" s="129">
        <v>23001.37</v>
      </c>
      <c r="L8" s="129">
        <v>350.7</v>
      </c>
      <c r="M8" s="129">
        <v>2793.88</v>
      </c>
      <c r="N8" s="129">
        <v>1393.364</v>
      </c>
      <c r="O8" s="129">
        <v>24.708</v>
      </c>
      <c r="P8" s="129">
        <v>251.45</v>
      </c>
      <c r="Q8" s="130">
        <v>0.961</v>
      </c>
      <c r="R8" s="129">
        <v>11.218</v>
      </c>
      <c r="S8" s="129">
        <v>39.592</v>
      </c>
      <c r="T8" s="129">
        <v>105.4</v>
      </c>
      <c r="U8" s="129">
        <v>27.007</v>
      </c>
      <c r="V8" s="129">
        <v>397.624</v>
      </c>
      <c r="W8" s="129">
        <v>100.581</v>
      </c>
      <c r="X8" s="129">
        <v>281.786</v>
      </c>
      <c r="Y8" s="129">
        <v>17.946</v>
      </c>
      <c r="Z8" s="130">
        <v>0.538</v>
      </c>
      <c r="AA8" s="129">
        <v>13.341</v>
      </c>
      <c r="AB8" s="131">
        <v>2.979</v>
      </c>
      <c r="AC8" s="131">
        <v>8.192</v>
      </c>
      <c r="AD8" s="131">
        <v>1.004</v>
      </c>
      <c r="AE8" s="129">
        <v>18.164</v>
      </c>
      <c r="AF8" s="132">
        <v>10.455</v>
      </c>
      <c r="AG8" s="133">
        <v>4.088</v>
      </c>
      <c r="AH8" s="133">
        <v>12.907</v>
      </c>
      <c r="AI8" s="133">
        <v>33.532</v>
      </c>
      <c r="AJ8" s="134">
        <v>13.738</v>
      </c>
      <c r="AK8" s="133">
        <f>AG8*62/14</f>
        <v>18.104000000000003</v>
      </c>
      <c r="AL8" s="133">
        <f>AH8*96.06/32.1</f>
        <v>38.62449906542056</v>
      </c>
      <c r="AM8" s="133">
        <f>AI8*94.97/30.97</f>
        <v>102.82641394898288</v>
      </c>
      <c r="AN8" s="134">
        <f>AJ8*46/14</f>
        <v>45.13914285714286</v>
      </c>
    </row>
    <row r="9" spans="1:40" ht="12.75">
      <c r="A9" s="121">
        <v>1200700250</v>
      </c>
      <c r="B9" s="121">
        <v>6</v>
      </c>
      <c r="C9" s="121" t="s">
        <v>140</v>
      </c>
      <c r="D9" s="121" t="s">
        <v>280</v>
      </c>
      <c r="E9" s="128">
        <v>43907</v>
      </c>
      <c r="F9" s="129">
        <v>5275.6</v>
      </c>
      <c r="G9" s="129">
        <v>15202.98</v>
      </c>
      <c r="H9" s="129">
        <v>3253.4</v>
      </c>
      <c r="I9" s="129">
        <v>438.72</v>
      </c>
      <c r="J9" s="129">
        <v>23651.49</v>
      </c>
      <c r="K9" s="129">
        <v>26153.7</v>
      </c>
      <c r="L9" s="129">
        <v>407.01</v>
      </c>
      <c r="M9" s="129">
        <v>2487.17</v>
      </c>
      <c r="N9" s="129">
        <v>1256.523</v>
      </c>
      <c r="O9" s="129">
        <v>25.401</v>
      </c>
      <c r="P9" s="129">
        <v>284.094</v>
      </c>
      <c r="Q9" s="130">
        <v>0.874</v>
      </c>
      <c r="R9" s="129">
        <v>13.49</v>
      </c>
      <c r="S9" s="129">
        <v>40.318</v>
      </c>
      <c r="T9" s="129">
        <v>156.082</v>
      </c>
      <c r="U9" s="129">
        <v>34.381</v>
      </c>
      <c r="V9" s="129">
        <v>459.114</v>
      </c>
      <c r="W9" s="129">
        <v>91.722</v>
      </c>
      <c r="X9" s="129">
        <v>358.33</v>
      </c>
      <c r="Y9" s="129">
        <v>17.392</v>
      </c>
      <c r="Z9" s="130">
        <v>0.396</v>
      </c>
      <c r="AA9" s="129">
        <v>15.708</v>
      </c>
      <c r="AB9" s="131">
        <v>2.532</v>
      </c>
      <c r="AC9" s="131">
        <v>6.433</v>
      </c>
      <c r="AD9" s="131">
        <v>0.919</v>
      </c>
      <c r="AE9" s="129">
        <v>13.464</v>
      </c>
      <c r="AF9" s="132">
        <v>12.946</v>
      </c>
      <c r="AG9" s="133">
        <v>5.19</v>
      </c>
      <c r="AH9" s="133">
        <v>14.245</v>
      </c>
      <c r="AI9" s="133">
        <v>41.876</v>
      </c>
      <c r="AJ9" s="134">
        <v>8.777</v>
      </c>
      <c r="AK9" s="133">
        <f>AG9*62/14</f>
        <v>22.984285714285715</v>
      </c>
      <c r="AL9" s="133">
        <f>AH9*96.06/32.1</f>
        <v>42.6284953271028</v>
      </c>
      <c r="AM9" s="133">
        <f>AI9*94.97/30.97</f>
        <v>128.41342331288342</v>
      </c>
      <c r="AN9" s="134">
        <f>AJ9*46/14</f>
        <v>28.838714285714282</v>
      </c>
    </row>
    <row r="10" spans="3:33" ht="12.75">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3"/>
      <c r="AD10" s="124"/>
      <c r="AE10" s="124"/>
      <c r="AF10" s="124"/>
      <c r="AG10" s="122"/>
    </row>
    <row r="11" spans="1:26" ht="12.75" customHeight="1">
      <c r="A11" s="46">
        <v>2016</v>
      </c>
      <c r="B11" s="46"/>
      <c r="C11" s="46"/>
      <c r="D11" s="46"/>
      <c r="E11" s="46"/>
      <c r="F11" s="46"/>
      <c r="G11" s="46"/>
      <c r="H11" s="46"/>
      <c r="I11" s="46"/>
      <c r="J11" s="46"/>
      <c r="K11" s="46"/>
      <c r="L11" s="46"/>
      <c r="M11" s="46"/>
      <c r="N11" s="46"/>
      <c r="O11" s="46"/>
      <c r="P11" s="46"/>
      <c r="Q11" s="46"/>
      <c r="R11" s="46"/>
      <c r="S11" s="46"/>
      <c r="T11" s="46"/>
      <c r="U11" s="46"/>
      <c r="V11" s="46"/>
      <c r="W11" s="46"/>
      <c r="X11" s="44"/>
      <c r="Y11" s="44"/>
      <c r="Z11" s="45"/>
    </row>
    <row r="12" spans="3:33" ht="12.75">
      <c r="C12" s="121" t="s">
        <v>179</v>
      </c>
      <c r="D12" s="121" t="s">
        <v>180</v>
      </c>
      <c r="E12" s="121" t="s">
        <v>181</v>
      </c>
      <c r="F12" s="121" t="s">
        <v>184</v>
      </c>
      <c r="G12" s="121" t="s">
        <v>187</v>
      </c>
      <c r="H12" s="121" t="s">
        <v>188</v>
      </c>
      <c r="I12" s="121" t="s">
        <v>189</v>
      </c>
      <c r="J12" s="121" t="s">
        <v>182</v>
      </c>
      <c r="K12" s="121" t="s">
        <v>183</v>
      </c>
      <c r="L12" s="121" t="s">
        <v>185</v>
      </c>
      <c r="M12" s="121" t="s">
        <v>186</v>
      </c>
      <c r="N12" s="121" t="s">
        <v>190</v>
      </c>
      <c r="O12" s="121" t="s">
        <v>191</v>
      </c>
      <c r="P12" s="121" t="s">
        <v>192</v>
      </c>
      <c r="Q12" s="121" t="s">
        <v>193</v>
      </c>
      <c r="R12" s="121" t="s">
        <v>194</v>
      </c>
      <c r="S12" s="121" t="s">
        <v>195</v>
      </c>
      <c r="T12" s="121" t="s">
        <v>264</v>
      </c>
      <c r="U12" s="121" t="s">
        <v>196</v>
      </c>
      <c r="V12" s="121" t="s">
        <v>265</v>
      </c>
      <c r="W12" s="121" t="s">
        <v>266</v>
      </c>
      <c r="X12" s="121" t="s">
        <v>267</v>
      </c>
      <c r="Y12" s="121" t="s">
        <v>221</v>
      </c>
      <c r="Z12" s="121" t="s">
        <v>268</v>
      </c>
      <c r="AA12" s="121" t="s">
        <v>269</v>
      </c>
      <c r="AB12" s="121" t="s">
        <v>270</v>
      </c>
      <c r="AC12" s="123" t="s">
        <v>271</v>
      </c>
      <c r="AD12" s="124" t="s">
        <v>272</v>
      </c>
      <c r="AE12" s="124" t="s">
        <v>273</v>
      </c>
      <c r="AF12" s="124" t="s">
        <v>274</v>
      </c>
      <c r="AG12" s="122" t="s">
        <v>275</v>
      </c>
    </row>
    <row r="13" spans="3:33" ht="12.75">
      <c r="C13" s="125" t="s">
        <v>204</v>
      </c>
      <c r="D13" s="125" t="s">
        <v>204</v>
      </c>
      <c r="E13" s="125" t="s">
        <v>204</v>
      </c>
      <c r="F13" s="125" t="s">
        <v>204</v>
      </c>
      <c r="G13" s="125" t="s">
        <v>204</v>
      </c>
      <c r="H13" s="125" t="s">
        <v>204</v>
      </c>
      <c r="I13" s="125" t="s">
        <v>204</v>
      </c>
      <c r="J13" s="125" t="s">
        <v>204</v>
      </c>
      <c r="K13" s="125" t="s">
        <v>204</v>
      </c>
      <c r="L13" s="125" t="s">
        <v>204</v>
      </c>
      <c r="M13" s="125" t="s">
        <v>204</v>
      </c>
      <c r="N13" s="125" t="s">
        <v>204</v>
      </c>
      <c r="O13" s="125" t="s">
        <v>204</v>
      </c>
      <c r="P13" s="125" t="s">
        <v>204</v>
      </c>
      <c r="Q13" s="125" t="s">
        <v>204</v>
      </c>
      <c r="R13" s="125" t="s">
        <v>204</v>
      </c>
      <c r="S13" s="125" t="s">
        <v>204</v>
      </c>
      <c r="T13" s="125" t="s">
        <v>204</v>
      </c>
      <c r="U13" s="125" t="s">
        <v>204</v>
      </c>
      <c r="V13" s="125" t="s">
        <v>204</v>
      </c>
      <c r="W13" s="125" t="s">
        <v>204</v>
      </c>
      <c r="X13" s="125" t="s">
        <v>204</v>
      </c>
      <c r="Y13" s="125" t="s">
        <v>204</v>
      </c>
      <c r="Z13" s="125" t="s">
        <v>204</v>
      </c>
      <c r="AA13" s="125" t="s">
        <v>204</v>
      </c>
      <c r="AB13" s="125" t="s">
        <v>204</v>
      </c>
      <c r="AC13" s="127" t="s">
        <v>204</v>
      </c>
      <c r="AD13" s="125" t="s">
        <v>204</v>
      </c>
      <c r="AE13" s="125" t="s">
        <v>204</v>
      </c>
      <c r="AF13" s="125" t="s">
        <v>204</v>
      </c>
      <c r="AG13" s="126" t="s">
        <v>204</v>
      </c>
    </row>
    <row r="14" spans="1:33" ht="12.75">
      <c r="A14" s="5" t="s">
        <v>143</v>
      </c>
      <c r="B14" s="5" t="s">
        <v>142</v>
      </c>
      <c r="C14" s="129">
        <v>4543.14</v>
      </c>
      <c r="D14" s="129">
        <v>42000.5</v>
      </c>
      <c r="E14" s="129">
        <v>3344.05</v>
      </c>
      <c r="F14" s="129">
        <v>337.8</v>
      </c>
      <c r="G14" s="129">
        <v>16861.05</v>
      </c>
      <c r="H14" s="129">
        <v>22833.45</v>
      </c>
      <c r="I14" s="129">
        <v>322.95</v>
      </c>
      <c r="J14" s="129">
        <v>1411.27</v>
      </c>
      <c r="K14" s="129">
        <v>897.732</v>
      </c>
      <c r="L14" s="129">
        <v>21.25</v>
      </c>
      <c r="M14" s="129">
        <v>204.567</v>
      </c>
      <c r="N14" s="130">
        <v>1.308</v>
      </c>
      <c r="O14" s="129">
        <v>8.186</v>
      </c>
      <c r="P14" s="129">
        <v>46.355</v>
      </c>
      <c r="Q14" s="129">
        <v>74.95</v>
      </c>
      <c r="R14" s="129">
        <v>22.204</v>
      </c>
      <c r="S14" s="129">
        <v>815.306</v>
      </c>
      <c r="T14" s="129">
        <v>100.81</v>
      </c>
      <c r="U14" s="129">
        <v>311.427</v>
      </c>
      <c r="V14" s="129">
        <v>16.254</v>
      </c>
      <c r="W14" s="130">
        <v>0.341</v>
      </c>
      <c r="X14" s="129">
        <v>11.05</v>
      </c>
      <c r="Y14" s="131">
        <v>1.987</v>
      </c>
      <c r="Z14" s="131">
        <v>6.179</v>
      </c>
      <c r="AA14" s="131">
        <v>0.769</v>
      </c>
      <c r="AB14" s="129">
        <v>10.023</v>
      </c>
      <c r="AC14" s="132">
        <v>14.401</v>
      </c>
      <c r="AD14" s="133">
        <v>13.086</v>
      </c>
      <c r="AE14" s="133">
        <v>13.308</v>
      </c>
      <c r="AF14" s="133">
        <v>55.035</v>
      </c>
      <c r="AG14" s="134">
        <v>0.397</v>
      </c>
    </row>
    <row r="15" spans="1:33" ht="12.75">
      <c r="A15" s="5" t="s">
        <v>146</v>
      </c>
      <c r="B15" s="5" t="s">
        <v>145</v>
      </c>
      <c r="C15" s="129">
        <v>4697.8</v>
      </c>
      <c r="D15" s="129">
        <v>37677.81</v>
      </c>
      <c r="E15" s="129">
        <v>13825.66</v>
      </c>
      <c r="F15" s="129">
        <v>432.22</v>
      </c>
      <c r="G15" s="129">
        <v>20209.51</v>
      </c>
      <c r="H15" s="129">
        <v>24416.32</v>
      </c>
      <c r="I15" s="129">
        <v>364.16</v>
      </c>
      <c r="J15" s="129">
        <v>2572.05</v>
      </c>
      <c r="K15" s="129">
        <v>1242.817</v>
      </c>
      <c r="L15" s="129">
        <v>22.75</v>
      </c>
      <c r="M15" s="129">
        <v>287.293</v>
      </c>
      <c r="N15" s="130">
        <v>0.5690000000000001</v>
      </c>
      <c r="O15" s="129">
        <v>13.309</v>
      </c>
      <c r="P15" s="129">
        <v>39.869</v>
      </c>
      <c r="Q15" s="129">
        <v>94.561</v>
      </c>
      <c r="R15" s="129">
        <v>29.752</v>
      </c>
      <c r="S15" s="129">
        <v>408.308</v>
      </c>
      <c r="T15" s="129">
        <v>109.419</v>
      </c>
      <c r="U15" s="129">
        <v>271.049</v>
      </c>
      <c r="V15" s="129">
        <v>17.674</v>
      </c>
      <c r="W15" s="130">
        <v>0.281</v>
      </c>
      <c r="X15" s="129">
        <v>15.889</v>
      </c>
      <c r="Y15" s="131">
        <v>2.463</v>
      </c>
      <c r="Z15" s="131">
        <v>5.044</v>
      </c>
      <c r="AA15" s="131">
        <v>0.771</v>
      </c>
      <c r="AB15" s="129">
        <v>14.272</v>
      </c>
      <c r="AC15" s="132">
        <v>13.433</v>
      </c>
      <c r="AD15" s="133">
        <v>34.345</v>
      </c>
      <c r="AE15" s="133">
        <v>10.4</v>
      </c>
      <c r="AF15" s="133">
        <v>28.33</v>
      </c>
      <c r="AG15" s="134">
        <v>0.433</v>
      </c>
    </row>
    <row r="16" spans="1:33" ht="12.75">
      <c r="A16" s="5" t="s">
        <v>149</v>
      </c>
      <c r="B16" s="5" t="s">
        <v>148</v>
      </c>
      <c r="C16" s="129">
        <v>4057.44</v>
      </c>
      <c r="D16" s="129">
        <v>17831.02</v>
      </c>
      <c r="E16" s="129">
        <v>2779.84</v>
      </c>
      <c r="F16" s="129">
        <v>335.92</v>
      </c>
      <c r="G16" s="129">
        <v>18244.51</v>
      </c>
      <c r="H16" s="129">
        <v>22925.07</v>
      </c>
      <c r="I16" s="129">
        <v>351.36</v>
      </c>
      <c r="J16" s="129">
        <v>1821.6</v>
      </c>
      <c r="K16" s="129">
        <v>907.909</v>
      </c>
      <c r="L16" s="129">
        <v>18.422</v>
      </c>
      <c r="M16" s="129">
        <v>232.594</v>
      </c>
      <c r="N16" s="130">
        <v>0.765</v>
      </c>
      <c r="O16" s="129">
        <v>9.921</v>
      </c>
      <c r="P16" s="129">
        <v>35.598</v>
      </c>
      <c r="Q16" s="129">
        <v>65.143</v>
      </c>
      <c r="R16" s="129">
        <v>23.965</v>
      </c>
      <c r="S16" s="129">
        <v>929.027</v>
      </c>
      <c r="T16" s="129">
        <v>87.026</v>
      </c>
      <c r="U16" s="129">
        <v>337.105</v>
      </c>
      <c r="V16" s="129">
        <v>14.037</v>
      </c>
      <c r="W16" s="130">
        <v>0.863</v>
      </c>
      <c r="X16" s="129">
        <v>12.305</v>
      </c>
      <c r="Y16" s="131">
        <v>1.5710000000000002</v>
      </c>
      <c r="Z16" s="131">
        <v>4.865</v>
      </c>
      <c r="AA16" s="131">
        <v>0.752</v>
      </c>
      <c r="AB16" s="129">
        <v>17.787</v>
      </c>
      <c r="AC16" s="132">
        <v>7.51</v>
      </c>
      <c r="AD16" s="133">
        <v>32.256</v>
      </c>
      <c r="AE16" s="133">
        <v>9.864</v>
      </c>
      <c r="AF16" s="133">
        <v>29.055</v>
      </c>
      <c r="AG16" s="134">
        <v>0.34400000000000003</v>
      </c>
    </row>
    <row r="17" spans="1:33" ht="12.75">
      <c r="A17" s="5" t="s">
        <v>151</v>
      </c>
      <c r="B17" s="16" t="s">
        <v>150</v>
      </c>
      <c r="C17" s="129">
        <v>5294.58</v>
      </c>
      <c r="D17" s="129">
        <v>13840.99</v>
      </c>
      <c r="E17" s="129">
        <v>3675.48</v>
      </c>
      <c r="F17" s="129">
        <v>315.49</v>
      </c>
      <c r="G17" s="129">
        <v>26050.87</v>
      </c>
      <c r="H17" s="129">
        <v>30165.45</v>
      </c>
      <c r="I17" s="129">
        <v>565.62</v>
      </c>
      <c r="J17" s="129">
        <v>3677.56</v>
      </c>
      <c r="K17" s="129">
        <v>675.037</v>
      </c>
      <c r="L17" s="129">
        <v>19.283</v>
      </c>
      <c r="M17" s="129">
        <v>225.883</v>
      </c>
      <c r="N17" s="130">
        <v>0.637</v>
      </c>
      <c r="O17" s="129">
        <v>10.56</v>
      </c>
      <c r="P17" s="129">
        <v>47.408</v>
      </c>
      <c r="Q17" s="129">
        <v>104.938</v>
      </c>
      <c r="R17" s="129">
        <v>22.566</v>
      </c>
      <c r="S17" s="129">
        <v>504.811</v>
      </c>
      <c r="T17" s="129">
        <v>67.595</v>
      </c>
      <c r="U17" s="129">
        <v>284.162</v>
      </c>
      <c r="V17" s="129">
        <v>20.506</v>
      </c>
      <c r="W17" s="130">
        <v>0.484</v>
      </c>
      <c r="X17" s="129">
        <v>8.283</v>
      </c>
      <c r="Y17" s="131">
        <v>1.325</v>
      </c>
      <c r="Z17" s="131">
        <v>6.227</v>
      </c>
      <c r="AA17" s="131">
        <v>0.925</v>
      </c>
      <c r="AB17" s="129">
        <v>44.63</v>
      </c>
      <c r="AC17" s="132">
        <v>6.3629999999999995</v>
      </c>
      <c r="AD17" s="133">
        <v>13.305</v>
      </c>
      <c r="AE17" s="133">
        <v>7.9719999999999995</v>
      </c>
      <c r="AF17" s="133">
        <v>18.628</v>
      </c>
      <c r="AG17" s="134">
        <v>0.23600000000000002</v>
      </c>
    </row>
    <row r="18" spans="1:33" ht="12.75">
      <c r="A18" s="5" t="s">
        <v>154</v>
      </c>
      <c r="B18" s="5" t="s">
        <v>153</v>
      </c>
      <c r="C18" s="129">
        <v>5693.11</v>
      </c>
      <c r="D18" s="129">
        <v>21965.43</v>
      </c>
      <c r="E18" s="129">
        <v>4710.33</v>
      </c>
      <c r="F18" s="129">
        <v>441.9</v>
      </c>
      <c r="G18" s="129">
        <v>29585.24</v>
      </c>
      <c r="H18" s="129">
        <v>32798.84</v>
      </c>
      <c r="I18" s="129">
        <v>568.7</v>
      </c>
      <c r="J18" s="129">
        <v>2462.83</v>
      </c>
      <c r="K18" s="129">
        <v>828.027</v>
      </c>
      <c r="L18" s="129">
        <v>24.745</v>
      </c>
      <c r="M18" s="129">
        <v>405.244</v>
      </c>
      <c r="N18" s="130">
        <v>0.887</v>
      </c>
      <c r="O18" s="129">
        <v>12.034</v>
      </c>
      <c r="P18" s="129">
        <v>55.991</v>
      </c>
      <c r="Q18" s="129">
        <v>153.605</v>
      </c>
      <c r="R18" s="129">
        <v>29.1</v>
      </c>
      <c r="S18" s="129">
        <v>1690.732</v>
      </c>
      <c r="T18" s="129">
        <v>92.126</v>
      </c>
      <c r="U18" s="129">
        <v>495.837</v>
      </c>
      <c r="V18" s="129">
        <v>19.917</v>
      </c>
      <c r="W18" s="130">
        <v>0.54</v>
      </c>
      <c r="X18" s="129">
        <v>9.801</v>
      </c>
      <c r="Y18" s="131">
        <v>1.662</v>
      </c>
      <c r="Z18" s="131">
        <v>9.72</v>
      </c>
      <c r="AA18" s="131">
        <v>0.971</v>
      </c>
      <c r="AB18" s="129">
        <v>49.361</v>
      </c>
      <c r="AC18" s="132">
        <v>15.072</v>
      </c>
      <c r="AD18" s="133">
        <v>6.513</v>
      </c>
      <c r="AE18" s="133">
        <v>12.442</v>
      </c>
      <c r="AF18" s="133">
        <v>14.166</v>
      </c>
      <c r="AG18" s="134">
        <v>0.317</v>
      </c>
    </row>
    <row r="19" spans="1:33" ht="12.75">
      <c r="A19" s="5" t="s">
        <v>157</v>
      </c>
      <c r="B19" s="5" t="s">
        <v>156</v>
      </c>
      <c r="C19" s="129">
        <v>6171.35</v>
      </c>
      <c r="D19" s="129">
        <v>14229.53</v>
      </c>
      <c r="E19" s="129">
        <v>3766.51</v>
      </c>
      <c r="F19" s="129">
        <v>393.58</v>
      </c>
      <c r="G19" s="129">
        <v>29300.74</v>
      </c>
      <c r="H19" s="129">
        <v>32053.76</v>
      </c>
      <c r="I19" s="129">
        <v>482.06</v>
      </c>
      <c r="J19" s="129">
        <v>2540.77</v>
      </c>
      <c r="K19" s="129">
        <v>637.05</v>
      </c>
      <c r="L19" s="129">
        <v>22.362</v>
      </c>
      <c r="M19" s="129">
        <v>297.733</v>
      </c>
      <c r="N19" s="130">
        <v>0.625</v>
      </c>
      <c r="O19" s="129">
        <v>11.686</v>
      </c>
      <c r="P19" s="129">
        <v>55.352</v>
      </c>
      <c r="Q19" s="129">
        <v>99.179</v>
      </c>
      <c r="R19" s="129">
        <v>26.371</v>
      </c>
      <c r="S19" s="129">
        <v>652.441</v>
      </c>
      <c r="T19" s="129">
        <v>72.872</v>
      </c>
      <c r="U19" s="129">
        <v>358.74</v>
      </c>
      <c r="V19" s="129">
        <v>19.377</v>
      </c>
      <c r="W19" s="130">
        <v>0.629</v>
      </c>
      <c r="X19" s="129">
        <v>4.716</v>
      </c>
      <c r="Y19" s="131">
        <v>1.217</v>
      </c>
      <c r="Z19" s="131">
        <v>6.758</v>
      </c>
      <c r="AA19" s="131">
        <v>0.801</v>
      </c>
      <c r="AB19" s="129">
        <v>23.582</v>
      </c>
      <c r="AC19" s="132">
        <v>12.447</v>
      </c>
      <c r="AD19" s="133">
        <v>8.811</v>
      </c>
      <c r="AE19" s="133">
        <v>8.571</v>
      </c>
      <c r="AF19" s="133">
        <v>26.853</v>
      </c>
      <c r="AG19" s="134">
        <v>0.389</v>
      </c>
    </row>
  </sheetData>
  <sheetProtection selectLockedCells="1" selectUnlockedCells="1"/>
  <mergeCells count="2">
    <mergeCell ref="A1:Z1"/>
    <mergeCell ref="A11:W11"/>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AI37"/>
  <sheetViews>
    <sheetView zoomScale="90" zoomScaleNormal="90" workbookViewId="0" topLeftCell="A1">
      <selection activeCell="S15" sqref="S15"/>
    </sheetView>
  </sheetViews>
  <sheetFormatPr defaultColWidth="11.421875" defaultRowHeight="12.75"/>
  <cols>
    <col min="1" max="1" width="14.00390625" style="0" customWidth="1"/>
    <col min="2" max="2" width="5.8515625" style="0" customWidth="1"/>
    <col min="3" max="3" width="6.57421875" style="0" customWidth="1"/>
    <col min="4" max="5" width="5.57421875" style="0" customWidth="1"/>
    <col min="6" max="6" width="5.140625" style="0" customWidth="1"/>
    <col min="7" max="8" width="5.57421875" style="0" customWidth="1"/>
    <col min="9" max="16" width="5.140625" style="0" customWidth="1"/>
    <col min="17" max="17" width="6.8515625" style="0" customWidth="1"/>
    <col min="18" max="26" width="5.140625" style="0" customWidth="1"/>
    <col min="27" max="27" width="6.28125" style="0" customWidth="1"/>
    <col min="28" max="28" width="5.140625" style="0" customWidth="1"/>
    <col min="29" max="35" width="6.8515625" style="0" customWidth="1"/>
    <col min="36" max="16384" width="11.57421875" style="0" customWidth="1"/>
  </cols>
  <sheetData>
    <row r="1" spans="1:26" ht="12.75">
      <c r="A1" s="1">
        <v>2020</v>
      </c>
      <c r="B1" s="1"/>
      <c r="C1" s="1"/>
      <c r="D1" s="1"/>
      <c r="E1" s="1"/>
      <c r="F1" s="1"/>
      <c r="G1" s="1"/>
      <c r="H1" s="1"/>
      <c r="I1" s="1"/>
      <c r="J1" s="1"/>
      <c r="K1" s="1"/>
      <c r="L1" s="1"/>
      <c r="M1" s="1"/>
      <c r="N1" s="1"/>
      <c r="O1" s="1"/>
      <c r="P1" s="1"/>
      <c r="Q1" s="1"/>
      <c r="R1" s="1"/>
      <c r="S1" s="1"/>
      <c r="T1" s="1"/>
      <c r="U1" s="1"/>
      <c r="V1" s="1"/>
      <c r="W1" s="1"/>
      <c r="X1" s="1"/>
      <c r="Y1" s="1"/>
      <c r="Z1" s="1"/>
    </row>
    <row r="2" spans="1:35" ht="12.75">
      <c r="A2" s="121"/>
      <c r="C2" s="121" t="s">
        <v>179</v>
      </c>
      <c r="D2" s="121" t="s">
        <v>180</v>
      </c>
      <c r="E2" s="121" t="s">
        <v>181</v>
      </c>
      <c r="F2" s="121" t="s">
        <v>184</v>
      </c>
      <c r="G2" s="121" t="s">
        <v>187</v>
      </c>
      <c r="H2" s="121" t="s">
        <v>188</v>
      </c>
      <c r="I2" s="121" t="s">
        <v>189</v>
      </c>
      <c r="J2" s="121" t="s">
        <v>182</v>
      </c>
      <c r="K2" s="121" t="s">
        <v>183</v>
      </c>
      <c r="L2" s="121" t="s">
        <v>185</v>
      </c>
      <c r="M2" s="121" t="s">
        <v>186</v>
      </c>
      <c r="N2" s="121" t="s">
        <v>190</v>
      </c>
      <c r="O2" s="121" t="s">
        <v>191</v>
      </c>
      <c r="P2" s="121" t="s">
        <v>192</v>
      </c>
      <c r="Q2" s="121" t="s">
        <v>193</v>
      </c>
      <c r="R2" s="121" t="s">
        <v>194</v>
      </c>
      <c r="S2" s="121" t="s">
        <v>195</v>
      </c>
      <c r="T2" s="121" t="s">
        <v>264</v>
      </c>
      <c r="U2" s="121" t="s">
        <v>196</v>
      </c>
      <c r="V2" s="121" t="s">
        <v>265</v>
      </c>
      <c r="W2" s="121" t="s">
        <v>266</v>
      </c>
      <c r="X2" s="121" t="s">
        <v>267</v>
      </c>
      <c r="Y2" s="121" t="s">
        <v>221</v>
      </c>
      <c r="Z2" s="121" t="s">
        <v>268</v>
      </c>
      <c r="AA2" s="121" t="s">
        <v>269</v>
      </c>
      <c r="AB2" s="121" t="s">
        <v>270</v>
      </c>
      <c r="AC2" s="123" t="s">
        <v>271</v>
      </c>
      <c r="AD2" s="124" t="s">
        <v>272</v>
      </c>
      <c r="AE2" s="124" t="s">
        <v>273</v>
      </c>
      <c r="AF2" s="124" t="s">
        <v>274</v>
      </c>
      <c r="AG2" s="122" t="s">
        <v>275</v>
      </c>
      <c r="AH2" s="124" t="s">
        <v>276</v>
      </c>
      <c r="AI2" s="124" t="s">
        <v>277</v>
      </c>
    </row>
    <row r="3" spans="1:35" ht="12.75">
      <c r="A3" s="121"/>
      <c r="C3" s="125" t="s">
        <v>204</v>
      </c>
      <c r="D3" s="125" t="s">
        <v>204</v>
      </c>
      <c r="E3" s="125" t="s">
        <v>204</v>
      </c>
      <c r="F3" s="125" t="s">
        <v>204</v>
      </c>
      <c r="G3" s="125" t="s">
        <v>204</v>
      </c>
      <c r="H3" s="125" t="s">
        <v>204</v>
      </c>
      <c r="I3" s="125" t="s">
        <v>204</v>
      </c>
      <c r="J3" s="125" t="s">
        <v>204</v>
      </c>
      <c r="K3" s="125" t="s">
        <v>204</v>
      </c>
      <c r="L3" s="125" t="s">
        <v>204</v>
      </c>
      <c r="M3" s="125" t="s">
        <v>204</v>
      </c>
      <c r="N3" s="125" t="s">
        <v>204</v>
      </c>
      <c r="O3" s="125" t="s">
        <v>204</v>
      </c>
      <c r="P3" s="125" t="s">
        <v>204</v>
      </c>
      <c r="Q3" s="125" t="s">
        <v>204</v>
      </c>
      <c r="R3" s="125" t="s">
        <v>204</v>
      </c>
      <c r="S3" s="125" t="s">
        <v>204</v>
      </c>
      <c r="T3" s="125" t="s">
        <v>204</v>
      </c>
      <c r="U3" s="125" t="s">
        <v>204</v>
      </c>
      <c r="V3" s="125" t="s">
        <v>204</v>
      </c>
      <c r="W3" s="125" t="s">
        <v>204</v>
      </c>
      <c r="X3" s="125" t="s">
        <v>204</v>
      </c>
      <c r="Y3" s="125" t="s">
        <v>204</v>
      </c>
      <c r="Z3" s="125" t="s">
        <v>204</v>
      </c>
      <c r="AA3" s="125" t="s">
        <v>204</v>
      </c>
      <c r="AB3" s="125" t="s">
        <v>204</v>
      </c>
      <c r="AC3" s="127" t="s">
        <v>204</v>
      </c>
      <c r="AD3" s="125" t="s">
        <v>204</v>
      </c>
      <c r="AE3" s="125" t="s">
        <v>204</v>
      </c>
      <c r="AF3" s="125" t="s">
        <v>204</v>
      </c>
      <c r="AG3" s="126" t="s">
        <v>204</v>
      </c>
      <c r="AH3" s="125" t="s">
        <v>204</v>
      </c>
      <c r="AI3" s="125" t="s">
        <v>204</v>
      </c>
    </row>
    <row r="4" spans="1:35" ht="12.75">
      <c r="A4" s="135" t="s">
        <v>285</v>
      </c>
      <c r="B4" s="136">
        <v>1</v>
      </c>
      <c r="C4" s="129">
        <v>4401.21</v>
      </c>
      <c r="D4" s="129">
        <v>12326.01</v>
      </c>
      <c r="E4" s="129">
        <v>2429.73</v>
      </c>
      <c r="F4" s="129">
        <v>307.6</v>
      </c>
      <c r="G4" s="129">
        <v>19301.01</v>
      </c>
      <c r="H4" s="129">
        <v>21771.52</v>
      </c>
      <c r="I4" s="129">
        <v>356.15</v>
      </c>
      <c r="J4" s="129">
        <v>2027.99</v>
      </c>
      <c r="K4" s="129">
        <v>804.117</v>
      </c>
      <c r="L4" s="129">
        <v>21.531</v>
      </c>
      <c r="M4" s="129">
        <v>214.463</v>
      </c>
      <c r="N4" s="130">
        <v>0.805</v>
      </c>
      <c r="O4" s="129">
        <v>9.954</v>
      </c>
      <c r="P4" s="129">
        <v>34.617</v>
      </c>
      <c r="Q4" s="129">
        <v>70.153</v>
      </c>
      <c r="R4" s="129">
        <v>23.791</v>
      </c>
      <c r="S4" s="137">
        <v>548.894</v>
      </c>
      <c r="T4" s="129">
        <v>81.727</v>
      </c>
      <c r="U4" s="129">
        <v>284.137</v>
      </c>
      <c r="V4" s="129">
        <v>15.618</v>
      </c>
      <c r="W4" s="130">
        <v>0.57</v>
      </c>
      <c r="X4" s="129">
        <v>13.089</v>
      </c>
      <c r="Y4" s="131">
        <v>2.043</v>
      </c>
      <c r="Z4" s="131">
        <v>5.157</v>
      </c>
      <c r="AA4" s="131">
        <v>0.472</v>
      </c>
      <c r="AB4" s="129">
        <v>9.079</v>
      </c>
      <c r="AC4" s="132">
        <v>5.171</v>
      </c>
      <c r="AD4" s="133">
        <v>3.427</v>
      </c>
      <c r="AE4" s="133">
        <v>7.54</v>
      </c>
      <c r="AF4" s="133">
        <v>36.501</v>
      </c>
      <c r="AG4" s="134">
        <v>13.609</v>
      </c>
      <c r="AH4" s="133">
        <f>AD4*62/14</f>
        <v>15.176714285714285</v>
      </c>
      <c r="AI4" s="133">
        <f>AE4*96.06/32.1</f>
        <v>22.5636261682243</v>
      </c>
    </row>
    <row r="5" spans="1:35" ht="12.75">
      <c r="A5" s="135" t="s">
        <v>286</v>
      </c>
      <c r="B5" s="136">
        <v>2</v>
      </c>
      <c r="C5" s="129">
        <v>5464.6</v>
      </c>
      <c r="D5" s="129">
        <v>16444.83</v>
      </c>
      <c r="E5" s="129">
        <v>3130.42</v>
      </c>
      <c r="F5" s="129">
        <v>422.53</v>
      </c>
      <c r="G5" s="129">
        <v>23332.63</v>
      </c>
      <c r="H5" s="129">
        <v>29572.01</v>
      </c>
      <c r="I5" s="129">
        <v>373.43</v>
      </c>
      <c r="J5" s="129">
        <v>2514.83</v>
      </c>
      <c r="K5" s="129">
        <v>1311.842</v>
      </c>
      <c r="L5" s="129">
        <v>25.215</v>
      </c>
      <c r="M5" s="129">
        <v>351.225</v>
      </c>
      <c r="N5" s="130">
        <v>0.841</v>
      </c>
      <c r="O5" s="129">
        <v>14.303</v>
      </c>
      <c r="P5" s="129">
        <v>41.161</v>
      </c>
      <c r="Q5" s="137">
        <v>107.571</v>
      </c>
      <c r="R5" s="129">
        <v>33.618</v>
      </c>
      <c r="S5" s="137">
        <v>564.746</v>
      </c>
      <c r="T5" s="129">
        <v>104.957</v>
      </c>
      <c r="U5" s="129">
        <v>288.12</v>
      </c>
      <c r="V5" s="129">
        <v>23.414</v>
      </c>
      <c r="W5" s="130">
        <v>0.65</v>
      </c>
      <c r="X5" s="129">
        <v>16.647</v>
      </c>
      <c r="Y5" s="131">
        <v>3.748</v>
      </c>
      <c r="Z5" s="131">
        <v>6.872</v>
      </c>
      <c r="AA5" s="131">
        <v>0.802</v>
      </c>
      <c r="AB5" s="129">
        <v>18.878</v>
      </c>
      <c r="AC5" s="132">
        <v>25.724</v>
      </c>
      <c r="AD5" s="133">
        <v>4.262</v>
      </c>
      <c r="AE5" s="133">
        <v>12.712</v>
      </c>
      <c r="AF5" s="133">
        <v>24.17</v>
      </c>
      <c r="AG5" s="134">
        <v>12.564</v>
      </c>
      <c r="AH5" s="133">
        <f>AD5*62/14</f>
        <v>18.874571428571425</v>
      </c>
      <c r="AI5" s="133">
        <f>AE5*96.06/32.1</f>
        <v>38.040957009345796</v>
      </c>
    </row>
    <row r="6" spans="1:35" ht="12.75">
      <c r="A6" s="138" t="s">
        <v>282</v>
      </c>
      <c r="B6" s="10">
        <v>3</v>
      </c>
      <c r="C6" s="129">
        <v>5673.45</v>
      </c>
      <c r="D6" s="129">
        <v>13995.15</v>
      </c>
      <c r="E6" s="129">
        <v>3087.31</v>
      </c>
      <c r="F6" s="129">
        <v>451.04</v>
      </c>
      <c r="G6" s="129">
        <v>27343.97</v>
      </c>
      <c r="H6" s="129">
        <v>32237.92</v>
      </c>
      <c r="I6" s="129">
        <v>444.1</v>
      </c>
      <c r="J6" s="129">
        <v>1939.36</v>
      </c>
      <c r="K6" s="129">
        <v>1035.291</v>
      </c>
      <c r="L6" s="129">
        <v>24.903</v>
      </c>
      <c r="M6" s="129">
        <v>290.628</v>
      </c>
      <c r="N6" s="130">
        <v>1.157</v>
      </c>
      <c r="O6" s="129">
        <v>14.429</v>
      </c>
      <c r="P6" s="129">
        <v>44.317</v>
      </c>
      <c r="Q6" s="137">
        <v>96.757</v>
      </c>
      <c r="R6" s="129">
        <v>34.901</v>
      </c>
      <c r="S6" s="137">
        <v>537.215</v>
      </c>
      <c r="T6" s="129">
        <v>107.312</v>
      </c>
      <c r="U6" s="139">
        <v>302.637</v>
      </c>
      <c r="V6" s="129">
        <v>29.537</v>
      </c>
      <c r="W6" s="130">
        <v>0.75</v>
      </c>
      <c r="X6" s="129">
        <v>8.241</v>
      </c>
      <c r="Y6" s="131">
        <v>2.882</v>
      </c>
      <c r="Z6" s="131">
        <v>5.749</v>
      </c>
      <c r="AA6" s="131">
        <v>1.289</v>
      </c>
      <c r="AB6" s="129">
        <v>19.582</v>
      </c>
      <c r="AC6" s="132">
        <v>10.774</v>
      </c>
      <c r="AD6" s="133">
        <v>3.661</v>
      </c>
      <c r="AE6" s="133">
        <v>8.782</v>
      </c>
      <c r="AF6" s="133">
        <v>13.162</v>
      </c>
      <c r="AG6" s="134">
        <v>7.264</v>
      </c>
      <c r="AH6" s="133">
        <f>AD6*62/14</f>
        <v>16.213</v>
      </c>
      <c r="AI6" s="133">
        <f>AE6*96.06/32.1</f>
        <v>26.280340186915886</v>
      </c>
    </row>
    <row r="7" spans="1:35" ht="12.75">
      <c r="A7" s="140" t="s">
        <v>283</v>
      </c>
      <c r="B7">
        <v>4</v>
      </c>
      <c r="C7" s="141">
        <v>12748.39</v>
      </c>
      <c r="D7" s="129">
        <v>8861.97</v>
      </c>
      <c r="E7" s="129">
        <v>7495.33</v>
      </c>
      <c r="F7" s="129">
        <v>385.75</v>
      </c>
      <c r="G7" s="141">
        <v>58087.45</v>
      </c>
      <c r="H7" s="141">
        <v>41178.49</v>
      </c>
      <c r="I7" s="129">
        <v>345.18</v>
      </c>
      <c r="J7" s="129">
        <v>835.17</v>
      </c>
      <c r="K7" s="129">
        <v>237.223</v>
      </c>
      <c r="L7" s="141">
        <v>40.385</v>
      </c>
      <c r="M7" s="129">
        <v>154.524</v>
      </c>
      <c r="N7" s="130">
        <v>0.259</v>
      </c>
      <c r="O7" s="129">
        <v>15.469</v>
      </c>
      <c r="P7" s="137">
        <v>68.323</v>
      </c>
      <c r="Q7" s="129">
        <v>35.044</v>
      </c>
      <c r="R7" s="129">
        <v>32.534</v>
      </c>
      <c r="S7" s="129">
        <v>168.069</v>
      </c>
      <c r="T7" s="129">
        <v>62.347</v>
      </c>
      <c r="U7" s="142">
        <v>100.388</v>
      </c>
      <c r="V7" s="129">
        <v>14.672</v>
      </c>
      <c r="W7" s="130">
        <v>0.217</v>
      </c>
      <c r="X7" s="129">
        <v>16.02</v>
      </c>
      <c r="Y7" s="131">
        <v>0.934</v>
      </c>
      <c r="Z7" s="131">
        <v>3.459</v>
      </c>
      <c r="AA7" s="131">
        <v>0.259</v>
      </c>
      <c r="AB7" s="129">
        <v>4.479</v>
      </c>
      <c r="AC7" s="143">
        <v>2.579</v>
      </c>
      <c r="AD7" s="133">
        <v>3.067</v>
      </c>
      <c r="AE7" s="133">
        <v>8.49</v>
      </c>
      <c r="AF7" s="144">
        <v>0</v>
      </c>
      <c r="AG7" s="145">
        <v>0.939</v>
      </c>
      <c r="AH7" s="133">
        <f>AD7*62/14</f>
        <v>13.58242857142857</v>
      </c>
      <c r="AI7" s="133">
        <f>AE7*96.06/32.1</f>
        <v>25.40652336448598</v>
      </c>
    </row>
    <row r="8" spans="1:35" ht="12.75">
      <c r="A8" s="140" t="s">
        <v>284</v>
      </c>
      <c r="B8">
        <v>5</v>
      </c>
      <c r="C8" s="129">
        <v>4953.92</v>
      </c>
      <c r="D8" s="129">
        <v>19596.78</v>
      </c>
      <c r="E8" s="129">
        <v>3031.42</v>
      </c>
      <c r="F8" s="129">
        <v>388.08</v>
      </c>
      <c r="G8" s="129">
        <v>21707.31</v>
      </c>
      <c r="H8" s="129">
        <v>23001.37</v>
      </c>
      <c r="I8" s="129">
        <v>350.7</v>
      </c>
      <c r="J8" s="129">
        <v>2793.88</v>
      </c>
      <c r="K8" s="129">
        <v>1393.364</v>
      </c>
      <c r="L8" s="129">
        <v>24.708</v>
      </c>
      <c r="M8" s="129">
        <v>251.45</v>
      </c>
      <c r="N8" s="130">
        <v>0.961</v>
      </c>
      <c r="O8" s="129">
        <v>11.218</v>
      </c>
      <c r="P8" s="129">
        <v>39.592</v>
      </c>
      <c r="Q8" s="137">
        <v>105.4</v>
      </c>
      <c r="R8" s="129">
        <v>27.007</v>
      </c>
      <c r="S8" s="129">
        <v>397.624</v>
      </c>
      <c r="T8" s="129">
        <v>100.581</v>
      </c>
      <c r="U8" s="129">
        <v>281.786</v>
      </c>
      <c r="V8" s="129">
        <v>17.946</v>
      </c>
      <c r="W8" s="130">
        <v>0.538</v>
      </c>
      <c r="X8" s="129">
        <v>13.341</v>
      </c>
      <c r="Y8" s="131">
        <v>2.979</v>
      </c>
      <c r="Z8" s="131">
        <v>8.192</v>
      </c>
      <c r="AA8" s="131">
        <v>1.004</v>
      </c>
      <c r="AB8" s="129">
        <v>18.164</v>
      </c>
      <c r="AC8" s="132">
        <v>10.455</v>
      </c>
      <c r="AD8" s="133">
        <v>4.088</v>
      </c>
      <c r="AE8" s="133">
        <v>12.907</v>
      </c>
      <c r="AF8" s="133">
        <v>33.532</v>
      </c>
      <c r="AG8" s="134">
        <v>13.738</v>
      </c>
      <c r="AH8" s="133">
        <f>AD8*62/14</f>
        <v>18.104000000000003</v>
      </c>
      <c r="AI8" s="133">
        <f>AE8*96.06/32.1</f>
        <v>38.62449906542056</v>
      </c>
    </row>
    <row r="9" spans="1:35" ht="12.75">
      <c r="A9" s="140" t="s">
        <v>140</v>
      </c>
      <c r="B9">
        <v>6</v>
      </c>
      <c r="C9" s="129">
        <v>5275.6</v>
      </c>
      <c r="D9" s="129">
        <v>15202.98</v>
      </c>
      <c r="E9" s="129">
        <v>3253.4</v>
      </c>
      <c r="F9" s="129">
        <v>438.72</v>
      </c>
      <c r="G9" s="129">
        <v>23651.49</v>
      </c>
      <c r="H9" s="129">
        <v>26153.7</v>
      </c>
      <c r="I9" s="129">
        <v>407.01</v>
      </c>
      <c r="J9" s="129">
        <v>2487.17</v>
      </c>
      <c r="K9" s="129">
        <v>1256.523</v>
      </c>
      <c r="L9" s="129">
        <v>25.401</v>
      </c>
      <c r="M9" s="129">
        <v>284.094</v>
      </c>
      <c r="N9" s="130">
        <v>0.874</v>
      </c>
      <c r="O9" s="129">
        <v>13.49</v>
      </c>
      <c r="P9" s="129">
        <v>40.318</v>
      </c>
      <c r="Q9" s="146">
        <v>156.082</v>
      </c>
      <c r="R9" s="129">
        <v>34.381</v>
      </c>
      <c r="S9" s="137">
        <v>459.114</v>
      </c>
      <c r="T9" s="129">
        <v>91.722</v>
      </c>
      <c r="U9" s="139">
        <v>358.33</v>
      </c>
      <c r="V9" s="129">
        <v>17.392</v>
      </c>
      <c r="W9" s="130">
        <v>0.396</v>
      </c>
      <c r="X9" s="129">
        <v>15.708</v>
      </c>
      <c r="Y9" s="131">
        <v>2.532</v>
      </c>
      <c r="Z9" s="131">
        <v>6.433</v>
      </c>
      <c r="AA9" s="131">
        <v>0.919</v>
      </c>
      <c r="AB9" s="129">
        <v>13.464</v>
      </c>
      <c r="AC9" s="132">
        <v>12.946</v>
      </c>
      <c r="AD9" s="133">
        <v>5.19</v>
      </c>
      <c r="AE9" s="133">
        <v>14.245</v>
      </c>
      <c r="AF9" s="133">
        <v>41.876</v>
      </c>
      <c r="AG9" s="134">
        <v>8.777</v>
      </c>
      <c r="AH9" s="133">
        <f>AD9*62/14</f>
        <v>22.984285714285715</v>
      </c>
      <c r="AI9" s="133">
        <f>AE9*96.06/32.1</f>
        <v>42.6284953271028</v>
      </c>
    </row>
    <row r="10" spans="3:33" ht="12.75">
      <c r="C10" s="121"/>
      <c r="D10" s="121"/>
      <c r="E10" s="121"/>
      <c r="F10" s="121"/>
      <c r="G10" s="121"/>
      <c r="H10" s="121"/>
      <c r="I10" s="121"/>
      <c r="J10" s="121"/>
      <c r="K10" s="121"/>
      <c r="L10" s="121"/>
      <c r="M10" s="121"/>
      <c r="N10" s="147"/>
      <c r="O10" s="121"/>
      <c r="P10" s="147"/>
      <c r="Q10" s="121"/>
      <c r="R10" s="121"/>
      <c r="S10" s="147"/>
      <c r="T10" s="121"/>
      <c r="U10" s="147"/>
      <c r="V10" s="147"/>
      <c r="W10" s="147"/>
      <c r="X10" s="121"/>
      <c r="Y10" s="147"/>
      <c r="Z10" s="147"/>
      <c r="AA10" s="147"/>
      <c r="AB10" s="147"/>
      <c r="AC10" s="123"/>
      <c r="AD10" s="124"/>
      <c r="AE10" s="124"/>
      <c r="AF10" s="124"/>
      <c r="AG10" s="122"/>
    </row>
    <row r="11" spans="1:26" ht="12.75" customHeight="1">
      <c r="A11" s="1">
        <v>2016</v>
      </c>
      <c r="B11" s="1"/>
      <c r="C11" s="1"/>
      <c r="D11" s="1"/>
      <c r="E11" s="1"/>
      <c r="F11" s="1"/>
      <c r="G11" s="1"/>
      <c r="H11" s="1"/>
      <c r="I11" s="1"/>
      <c r="J11" s="1"/>
      <c r="K11" s="1"/>
      <c r="L11" s="1"/>
      <c r="M11" s="1"/>
      <c r="N11" s="1"/>
      <c r="O11" s="1"/>
      <c r="P11" s="1"/>
      <c r="Q11" s="1"/>
      <c r="R11" s="1"/>
      <c r="S11" s="1"/>
      <c r="T11" s="1"/>
      <c r="U11" s="1"/>
      <c r="V11" s="1"/>
      <c r="W11" s="1"/>
      <c r="X11" s="1"/>
      <c r="Y11" s="1"/>
      <c r="Z11" s="1"/>
    </row>
    <row r="12" spans="3:33" ht="12.75">
      <c r="C12" s="121" t="s">
        <v>179</v>
      </c>
      <c r="D12" s="121" t="s">
        <v>180</v>
      </c>
      <c r="E12" s="121" t="s">
        <v>181</v>
      </c>
      <c r="F12" s="121" t="s">
        <v>184</v>
      </c>
      <c r="G12" s="121" t="s">
        <v>187</v>
      </c>
      <c r="H12" s="121" t="s">
        <v>188</v>
      </c>
      <c r="I12" s="121" t="s">
        <v>189</v>
      </c>
      <c r="J12" s="121" t="s">
        <v>182</v>
      </c>
      <c r="K12" s="121" t="s">
        <v>183</v>
      </c>
      <c r="L12" s="121" t="s">
        <v>185</v>
      </c>
      <c r="M12" s="121" t="s">
        <v>186</v>
      </c>
      <c r="N12" s="147" t="s">
        <v>287</v>
      </c>
      <c r="O12" s="121" t="s">
        <v>191</v>
      </c>
      <c r="P12" s="147" t="s">
        <v>288</v>
      </c>
      <c r="Q12" s="121" t="s">
        <v>193</v>
      </c>
      <c r="R12" s="121" t="s">
        <v>194</v>
      </c>
      <c r="S12" s="147" t="s">
        <v>289</v>
      </c>
      <c r="T12" s="121" t="s">
        <v>264</v>
      </c>
      <c r="U12" s="147" t="s">
        <v>290</v>
      </c>
      <c r="V12" s="147" t="s">
        <v>291</v>
      </c>
      <c r="W12" s="147" t="s">
        <v>292</v>
      </c>
      <c r="X12" s="121" t="s">
        <v>267</v>
      </c>
      <c r="Y12" s="147" t="s">
        <v>293</v>
      </c>
      <c r="Z12" s="147" t="s">
        <v>294</v>
      </c>
      <c r="AA12" s="147" t="s">
        <v>295</v>
      </c>
      <c r="AB12" s="147" t="s">
        <v>296</v>
      </c>
      <c r="AC12" s="123" t="s">
        <v>271</v>
      </c>
      <c r="AD12" s="124" t="s">
        <v>272</v>
      </c>
      <c r="AE12" s="124" t="s">
        <v>273</v>
      </c>
      <c r="AF12" s="124" t="s">
        <v>274</v>
      </c>
      <c r="AG12" s="122" t="s">
        <v>275</v>
      </c>
    </row>
    <row r="13" spans="3:33" ht="12.75">
      <c r="C13" s="125" t="s">
        <v>204</v>
      </c>
      <c r="D13" s="125" t="s">
        <v>204</v>
      </c>
      <c r="E13" s="125" t="s">
        <v>204</v>
      </c>
      <c r="F13" s="125" t="s">
        <v>204</v>
      </c>
      <c r="G13" s="125" t="s">
        <v>204</v>
      </c>
      <c r="H13" s="125" t="s">
        <v>204</v>
      </c>
      <c r="I13" s="125" t="s">
        <v>204</v>
      </c>
      <c r="J13" s="125" t="s">
        <v>204</v>
      </c>
      <c r="K13" s="125" t="s">
        <v>204</v>
      </c>
      <c r="L13" s="125" t="s">
        <v>204</v>
      </c>
      <c r="M13" s="125" t="s">
        <v>204</v>
      </c>
      <c r="N13" s="125" t="s">
        <v>204</v>
      </c>
      <c r="O13" s="125" t="s">
        <v>204</v>
      </c>
      <c r="P13" s="125" t="s">
        <v>204</v>
      </c>
      <c r="Q13" s="125" t="s">
        <v>204</v>
      </c>
      <c r="R13" s="125" t="s">
        <v>204</v>
      </c>
      <c r="S13" s="125" t="s">
        <v>204</v>
      </c>
      <c r="T13" s="125" t="s">
        <v>204</v>
      </c>
      <c r="U13" s="125" t="s">
        <v>204</v>
      </c>
      <c r="V13" s="125" t="s">
        <v>204</v>
      </c>
      <c r="W13" s="125" t="s">
        <v>204</v>
      </c>
      <c r="X13" s="125" t="s">
        <v>204</v>
      </c>
      <c r="Y13" s="125" t="s">
        <v>204</v>
      </c>
      <c r="Z13" s="125" t="s">
        <v>204</v>
      </c>
      <c r="AA13" s="125" t="s">
        <v>204</v>
      </c>
      <c r="AB13" s="125" t="s">
        <v>204</v>
      </c>
      <c r="AC13" s="127" t="s">
        <v>204</v>
      </c>
      <c r="AD13" s="125" t="s">
        <v>204</v>
      </c>
      <c r="AE13" s="125" t="s">
        <v>204</v>
      </c>
      <c r="AF13" s="125" t="s">
        <v>204</v>
      </c>
      <c r="AG13" s="126" t="s">
        <v>204</v>
      </c>
    </row>
    <row r="14" spans="1:33" ht="12.75">
      <c r="A14" s="5" t="s">
        <v>143</v>
      </c>
      <c r="B14" s="5" t="s">
        <v>142</v>
      </c>
      <c r="C14" s="129">
        <v>4543.14</v>
      </c>
      <c r="D14" s="129">
        <v>42000.5</v>
      </c>
      <c r="E14" s="129">
        <v>3344.05</v>
      </c>
      <c r="F14" s="129">
        <v>337.8</v>
      </c>
      <c r="G14" s="129">
        <v>16861.05</v>
      </c>
      <c r="H14" s="129">
        <v>22833.45</v>
      </c>
      <c r="I14" s="129">
        <v>322.95</v>
      </c>
      <c r="J14" s="129">
        <v>1411.27</v>
      </c>
      <c r="K14" s="129">
        <v>897.732</v>
      </c>
      <c r="L14" s="129">
        <v>21.25</v>
      </c>
      <c r="M14" s="129">
        <v>204.567</v>
      </c>
      <c r="N14" s="130">
        <v>1.308</v>
      </c>
      <c r="O14" s="129">
        <v>8.186</v>
      </c>
      <c r="P14" s="129">
        <v>46.355</v>
      </c>
      <c r="Q14" s="129">
        <v>74.95</v>
      </c>
      <c r="R14" s="129">
        <v>22.204</v>
      </c>
      <c r="S14" s="148">
        <v>815.306</v>
      </c>
      <c r="T14" s="129">
        <v>100.81</v>
      </c>
      <c r="U14" s="139">
        <v>311.427</v>
      </c>
      <c r="V14" s="129">
        <v>16.254</v>
      </c>
      <c r="W14" s="130">
        <v>0.341</v>
      </c>
      <c r="X14" s="129">
        <v>11.05</v>
      </c>
      <c r="Y14" s="131">
        <v>1.987</v>
      </c>
      <c r="Z14" s="131">
        <v>6.179</v>
      </c>
      <c r="AA14" s="131">
        <v>0.769</v>
      </c>
      <c r="AB14" s="129">
        <v>10.023</v>
      </c>
      <c r="AC14" s="132">
        <v>14.401</v>
      </c>
      <c r="AD14" s="133">
        <v>13.086</v>
      </c>
      <c r="AE14" s="133">
        <v>13.308</v>
      </c>
      <c r="AF14" s="133">
        <v>55.035</v>
      </c>
      <c r="AG14" s="134">
        <v>0.397</v>
      </c>
    </row>
    <row r="15" spans="1:33" s="157" customFormat="1" ht="12.75">
      <c r="A15" s="149" t="s">
        <v>146</v>
      </c>
      <c r="B15" s="150" t="s">
        <v>145</v>
      </c>
      <c r="C15" s="151">
        <v>4697.8</v>
      </c>
      <c r="D15" s="151">
        <v>37677.81</v>
      </c>
      <c r="E15" s="151">
        <v>13825.66</v>
      </c>
      <c r="F15" s="151">
        <v>432.22</v>
      </c>
      <c r="G15" s="151">
        <v>20209.51</v>
      </c>
      <c r="H15" s="151">
        <v>24416.32</v>
      </c>
      <c r="I15" s="151">
        <v>364.16</v>
      </c>
      <c r="J15" s="151">
        <v>2572.05</v>
      </c>
      <c r="K15" s="151">
        <v>1242.817</v>
      </c>
      <c r="L15" s="151">
        <v>22.75</v>
      </c>
      <c r="M15" s="151">
        <v>287.293</v>
      </c>
      <c r="N15" s="152">
        <v>0.5690000000000001</v>
      </c>
      <c r="O15" s="151">
        <v>13.309</v>
      </c>
      <c r="P15" s="151">
        <v>39.869</v>
      </c>
      <c r="Q15" s="153">
        <v>94.561</v>
      </c>
      <c r="R15" s="151">
        <v>29.752</v>
      </c>
      <c r="S15" s="151">
        <v>408.308</v>
      </c>
      <c r="T15" s="151">
        <v>109.419</v>
      </c>
      <c r="U15" s="151">
        <v>271.049</v>
      </c>
      <c r="V15" s="151">
        <v>17.674</v>
      </c>
      <c r="W15" s="152">
        <v>0.281</v>
      </c>
      <c r="X15" s="151">
        <v>15.889</v>
      </c>
      <c r="Y15" s="154">
        <v>2.463</v>
      </c>
      <c r="Z15" s="154">
        <v>5.044</v>
      </c>
      <c r="AA15" s="154">
        <v>0.771</v>
      </c>
      <c r="AB15" s="151">
        <v>14.272</v>
      </c>
      <c r="AC15" s="155">
        <v>13.433</v>
      </c>
      <c r="AD15" s="152">
        <v>34.345</v>
      </c>
      <c r="AE15" s="152">
        <v>10.4</v>
      </c>
      <c r="AF15" s="152">
        <v>28.33</v>
      </c>
      <c r="AG15" s="156">
        <v>0.433</v>
      </c>
    </row>
    <row r="16" spans="1:33" s="169" customFormat="1" ht="12.75">
      <c r="A16" s="158" t="s">
        <v>149</v>
      </c>
      <c r="B16" s="159" t="s">
        <v>148</v>
      </c>
      <c r="C16" s="160">
        <v>4057.44</v>
      </c>
      <c r="D16" s="160">
        <v>17831.02</v>
      </c>
      <c r="E16" s="160">
        <v>2779.84</v>
      </c>
      <c r="F16" s="160">
        <v>335.92</v>
      </c>
      <c r="G16" s="160">
        <v>18244.51</v>
      </c>
      <c r="H16" s="160">
        <v>22925.07</v>
      </c>
      <c r="I16" s="160">
        <v>351.36</v>
      </c>
      <c r="J16" s="160">
        <v>1821.6</v>
      </c>
      <c r="K16" s="160">
        <v>907.909</v>
      </c>
      <c r="L16" s="160">
        <v>18.422</v>
      </c>
      <c r="M16" s="160">
        <v>232.594</v>
      </c>
      <c r="N16" s="161">
        <v>0.765</v>
      </c>
      <c r="O16" s="160">
        <v>9.921</v>
      </c>
      <c r="P16" s="160">
        <v>35.598</v>
      </c>
      <c r="Q16" s="162">
        <v>65.143</v>
      </c>
      <c r="R16" s="160">
        <v>23.965</v>
      </c>
      <c r="S16" s="163">
        <v>929.027</v>
      </c>
      <c r="T16" s="160">
        <v>87.026</v>
      </c>
      <c r="U16" s="164">
        <v>337.105</v>
      </c>
      <c r="V16" s="160">
        <v>14.037</v>
      </c>
      <c r="W16" s="165">
        <v>0.863</v>
      </c>
      <c r="X16" s="160">
        <v>12.305</v>
      </c>
      <c r="Y16" s="166">
        <v>1.5710000000000002</v>
      </c>
      <c r="Z16" s="166">
        <v>4.865</v>
      </c>
      <c r="AA16" s="166">
        <v>0.752</v>
      </c>
      <c r="AB16" s="160">
        <v>17.787</v>
      </c>
      <c r="AC16" s="167">
        <v>7.51</v>
      </c>
      <c r="AD16" s="161">
        <v>32.256</v>
      </c>
      <c r="AE16" s="161">
        <v>9.864</v>
      </c>
      <c r="AF16" s="161">
        <v>29.055</v>
      </c>
      <c r="AG16" s="168">
        <v>0.34400000000000003</v>
      </c>
    </row>
    <row r="17" spans="1:33" ht="12.75">
      <c r="A17" s="5" t="s">
        <v>151</v>
      </c>
      <c r="B17" s="16" t="s">
        <v>150</v>
      </c>
      <c r="C17" s="129">
        <v>5294.58</v>
      </c>
      <c r="D17" s="129">
        <v>13840.99</v>
      </c>
      <c r="E17" s="129">
        <v>3675.48</v>
      </c>
      <c r="F17" s="129">
        <v>315.49</v>
      </c>
      <c r="G17" s="129">
        <v>26050.87</v>
      </c>
      <c r="H17" s="129">
        <v>30165.45</v>
      </c>
      <c r="I17" s="129">
        <v>565.62</v>
      </c>
      <c r="J17" s="129">
        <v>3677.56</v>
      </c>
      <c r="K17" s="129">
        <v>675.037</v>
      </c>
      <c r="L17" s="129">
        <v>19.283</v>
      </c>
      <c r="M17" s="129">
        <v>225.883</v>
      </c>
      <c r="N17" s="130">
        <v>0.637</v>
      </c>
      <c r="O17" s="129">
        <v>10.56</v>
      </c>
      <c r="P17" s="129">
        <v>47.408</v>
      </c>
      <c r="Q17" s="139">
        <v>104.938</v>
      </c>
      <c r="R17" s="129">
        <v>22.566</v>
      </c>
      <c r="S17" s="139">
        <v>504.811</v>
      </c>
      <c r="T17" s="129">
        <v>67.595</v>
      </c>
      <c r="U17" s="129">
        <v>284.162</v>
      </c>
      <c r="V17" s="129">
        <v>20.506</v>
      </c>
      <c r="W17" s="130">
        <v>0.484</v>
      </c>
      <c r="X17" s="129">
        <v>8.283</v>
      </c>
      <c r="Y17" s="131">
        <v>1.325</v>
      </c>
      <c r="Z17" s="131">
        <v>6.227</v>
      </c>
      <c r="AA17" s="131">
        <v>0.925</v>
      </c>
      <c r="AB17" s="129">
        <v>44.63</v>
      </c>
      <c r="AC17" s="132">
        <v>6.3629999999999995</v>
      </c>
      <c r="AD17" s="133">
        <v>13.305</v>
      </c>
      <c r="AE17" s="133">
        <v>7.9719999999999995</v>
      </c>
      <c r="AF17" s="133">
        <v>18.628</v>
      </c>
      <c r="AG17" s="134">
        <v>0.23600000000000002</v>
      </c>
    </row>
    <row r="18" spans="1:33" ht="12.75">
      <c r="A18" s="5" t="s">
        <v>154</v>
      </c>
      <c r="B18" s="5" t="s">
        <v>153</v>
      </c>
      <c r="C18" s="129">
        <v>5693.11</v>
      </c>
      <c r="D18" s="129">
        <v>21965.43</v>
      </c>
      <c r="E18" s="129">
        <v>4710.33</v>
      </c>
      <c r="F18" s="129">
        <v>441.9</v>
      </c>
      <c r="G18" s="129">
        <v>29585.24</v>
      </c>
      <c r="H18" s="129">
        <v>32798.84</v>
      </c>
      <c r="I18" s="129">
        <v>568.7</v>
      </c>
      <c r="J18" s="129">
        <v>2462.83</v>
      </c>
      <c r="K18" s="129">
        <v>828.027</v>
      </c>
      <c r="L18" s="129">
        <v>24.745</v>
      </c>
      <c r="M18" s="141">
        <v>405.244</v>
      </c>
      <c r="N18" s="130">
        <v>0.887</v>
      </c>
      <c r="O18" s="129">
        <v>12.034</v>
      </c>
      <c r="P18" s="129">
        <v>55.991</v>
      </c>
      <c r="Q18" s="148">
        <v>153.605</v>
      </c>
      <c r="R18" s="129">
        <v>29.1</v>
      </c>
      <c r="S18" s="148">
        <v>1690.732</v>
      </c>
      <c r="T18" s="129">
        <v>92.126</v>
      </c>
      <c r="U18" s="148">
        <v>495.837</v>
      </c>
      <c r="V18" s="129">
        <v>19.917</v>
      </c>
      <c r="W18" s="130">
        <v>0.54</v>
      </c>
      <c r="X18" s="129">
        <v>9.801</v>
      </c>
      <c r="Y18" s="131">
        <v>1.662</v>
      </c>
      <c r="Z18" s="131">
        <v>9.72</v>
      </c>
      <c r="AA18" s="131">
        <v>0.971</v>
      </c>
      <c r="AB18" s="129">
        <v>49.361</v>
      </c>
      <c r="AC18" s="132">
        <v>15.072</v>
      </c>
      <c r="AD18" s="133">
        <v>6.513</v>
      </c>
      <c r="AE18" s="133">
        <v>12.442</v>
      </c>
      <c r="AF18" s="133">
        <v>14.166</v>
      </c>
      <c r="AG18" s="134">
        <v>0.317</v>
      </c>
    </row>
    <row r="19" spans="1:33" ht="12.75">
      <c r="A19" s="5" t="s">
        <v>157</v>
      </c>
      <c r="B19" s="5" t="s">
        <v>156</v>
      </c>
      <c r="C19" s="129">
        <v>6171.35</v>
      </c>
      <c r="D19" s="129">
        <v>14229.53</v>
      </c>
      <c r="E19" s="129">
        <v>3766.51</v>
      </c>
      <c r="F19" s="129">
        <v>393.58</v>
      </c>
      <c r="G19" s="129">
        <v>29300.74</v>
      </c>
      <c r="H19" s="129">
        <v>32053.76</v>
      </c>
      <c r="I19" s="129">
        <v>482.06</v>
      </c>
      <c r="J19" s="129">
        <v>2540.77</v>
      </c>
      <c r="K19" s="129">
        <v>637.05</v>
      </c>
      <c r="L19" s="129">
        <v>22.362</v>
      </c>
      <c r="M19" s="129">
        <v>297.733</v>
      </c>
      <c r="N19" s="130">
        <v>0.625</v>
      </c>
      <c r="O19" s="129">
        <v>11.686</v>
      </c>
      <c r="P19" s="129">
        <v>55.352</v>
      </c>
      <c r="Q19" s="139">
        <v>99.179</v>
      </c>
      <c r="R19" s="129">
        <v>26.371</v>
      </c>
      <c r="S19" s="139">
        <v>652.441</v>
      </c>
      <c r="T19" s="129">
        <v>72.872</v>
      </c>
      <c r="U19" s="139">
        <v>358.74</v>
      </c>
      <c r="V19" s="129">
        <v>19.377</v>
      </c>
      <c r="W19" s="130">
        <v>0.629</v>
      </c>
      <c r="X19" s="129">
        <v>4.716</v>
      </c>
      <c r="Y19" s="131">
        <v>1.217</v>
      </c>
      <c r="Z19" s="131">
        <v>6.758</v>
      </c>
      <c r="AA19" s="131">
        <v>0.801</v>
      </c>
      <c r="AB19" s="129">
        <v>23.582</v>
      </c>
      <c r="AC19" s="132">
        <v>12.447</v>
      </c>
      <c r="AD19" s="133">
        <v>8.811</v>
      </c>
      <c r="AE19" s="133">
        <v>8.571</v>
      </c>
      <c r="AF19" s="133">
        <v>26.853</v>
      </c>
      <c r="AG19" s="134">
        <v>0.389</v>
      </c>
    </row>
    <row r="20" ht="12.75">
      <c r="A20" s="170" t="s">
        <v>297</v>
      </c>
    </row>
    <row r="21" spans="1:3" ht="12.75">
      <c r="A21" s="171" t="s">
        <v>231</v>
      </c>
      <c r="C21" s="129" t="s">
        <v>298</v>
      </c>
    </row>
    <row r="22" spans="1:28" ht="12.75">
      <c r="A22" s="172" t="s">
        <v>232</v>
      </c>
      <c r="L22" s="173" t="s">
        <v>299</v>
      </c>
      <c r="M22" s="174"/>
      <c r="N22" s="174"/>
      <c r="O22" s="174"/>
      <c r="P22" s="174"/>
      <c r="Q22" s="174"/>
      <c r="R22" s="174"/>
      <c r="S22" s="174"/>
      <c r="T22" s="174"/>
      <c r="U22" s="174"/>
      <c r="V22" s="174"/>
      <c r="W22" s="174"/>
      <c r="X22" s="174"/>
      <c r="Y22" s="174"/>
      <c r="Z22" s="174"/>
      <c r="AA22" s="175"/>
      <c r="AB22" s="175"/>
    </row>
    <row r="23" spans="1:28" ht="12.75">
      <c r="A23" s="176" t="s">
        <v>233</v>
      </c>
      <c r="L23" s="177"/>
      <c r="M23" s="178"/>
      <c r="N23" s="177" t="s">
        <v>190</v>
      </c>
      <c r="O23" s="179"/>
      <c r="P23" s="179" t="s">
        <v>192</v>
      </c>
      <c r="Q23" s="179"/>
      <c r="R23" s="179" t="s">
        <v>194</v>
      </c>
      <c r="S23" s="179" t="s">
        <v>195</v>
      </c>
      <c r="T23" s="179"/>
      <c r="U23" s="179"/>
      <c r="V23" s="179" t="s">
        <v>265</v>
      </c>
      <c r="W23" s="179" t="s">
        <v>266</v>
      </c>
      <c r="X23" s="179"/>
      <c r="Y23" s="179"/>
      <c r="Z23" s="179"/>
      <c r="AA23" s="178" t="s">
        <v>269</v>
      </c>
      <c r="AB23" s="178"/>
    </row>
    <row r="24" spans="12:28" ht="12.75">
      <c r="L24" s="180"/>
      <c r="M24" s="181"/>
      <c r="N24" s="180" t="s">
        <v>204</v>
      </c>
      <c r="O24" s="182"/>
      <c r="P24" s="182" t="s">
        <v>204</v>
      </c>
      <c r="Q24" s="182"/>
      <c r="R24" s="182" t="s">
        <v>204</v>
      </c>
      <c r="S24" s="182" t="s">
        <v>204</v>
      </c>
      <c r="T24" s="182"/>
      <c r="U24" s="182"/>
      <c r="V24" s="182" t="s">
        <v>204</v>
      </c>
      <c r="W24" s="182" t="s">
        <v>204</v>
      </c>
      <c r="X24" s="182"/>
      <c r="Y24" s="182"/>
      <c r="Z24" s="182"/>
      <c r="AA24" s="181" t="s">
        <v>204</v>
      </c>
      <c r="AB24" s="181"/>
    </row>
    <row r="25" spans="12:28" ht="12.75">
      <c r="L25" s="183" t="s">
        <v>300</v>
      </c>
      <c r="M25" s="175"/>
      <c r="N25" s="183">
        <v>10</v>
      </c>
      <c r="O25" s="174"/>
      <c r="P25" s="174">
        <v>200</v>
      </c>
      <c r="Q25" s="174">
        <v>241</v>
      </c>
      <c r="R25" s="174">
        <v>130</v>
      </c>
      <c r="S25" s="174">
        <v>450</v>
      </c>
      <c r="T25" s="174"/>
      <c r="U25" s="174">
        <v>292</v>
      </c>
      <c r="V25" s="174">
        <v>32</v>
      </c>
      <c r="W25" s="174">
        <v>11</v>
      </c>
      <c r="X25" s="174"/>
      <c r="Y25" s="174"/>
      <c r="Z25" s="174"/>
      <c r="AA25" s="175">
        <v>350</v>
      </c>
      <c r="AB25" s="175"/>
    </row>
    <row r="26" spans="12:28" ht="12.75">
      <c r="L26" s="177" t="s">
        <v>301</v>
      </c>
      <c r="M26" s="178"/>
      <c r="N26" s="177">
        <v>1.8</v>
      </c>
      <c r="O26" s="179"/>
      <c r="P26" s="179"/>
      <c r="Q26" s="179"/>
      <c r="R26" s="179">
        <v>230</v>
      </c>
      <c r="S26" s="179"/>
      <c r="T26" s="179"/>
      <c r="U26" s="179"/>
      <c r="V26" s="179">
        <v>43</v>
      </c>
      <c r="W26" s="179">
        <v>8</v>
      </c>
      <c r="X26" s="179"/>
      <c r="Y26" s="179"/>
      <c r="Z26" s="179"/>
      <c r="AA26" s="178">
        <v>120</v>
      </c>
      <c r="AB26" s="178"/>
    </row>
    <row r="27" spans="12:28" ht="12.75">
      <c r="L27" s="180" t="s">
        <v>302</v>
      </c>
      <c r="M27" s="181"/>
      <c r="N27" s="180">
        <v>230</v>
      </c>
      <c r="O27" s="182">
        <v>100</v>
      </c>
      <c r="P27" s="182">
        <v>35</v>
      </c>
      <c r="Q27" s="182">
        <v>75</v>
      </c>
      <c r="R27" s="182">
        <v>1800</v>
      </c>
      <c r="S27" s="182"/>
      <c r="T27" s="182"/>
      <c r="U27" s="182"/>
      <c r="V27" s="182">
        <v>640</v>
      </c>
      <c r="W27" s="182">
        <v>410</v>
      </c>
      <c r="X27" s="182"/>
      <c r="Y27" s="182"/>
      <c r="Z27" s="182"/>
      <c r="AA27" s="181">
        <v>13000</v>
      </c>
      <c r="AB27" s="181"/>
    </row>
    <row r="29" spans="12:28" ht="12.75">
      <c r="L29" s="184" t="s">
        <v>303</v>
      </c>
      <c r="M29" s="185"/>
      <c r="N29" s="185"/>
      <c r="O29" s="185"/>
      <c r="P29" s="185"/>
      <c r="Q29" s="185"/>
      <c r="R29" s="185"/>
      <c r="S29" s="185"/>
      <c r="T29" s="185"/>
      <c r="U29" s="185"/>
      <c r="V29" s="185"/>
      <c r="W29" s="185"/>
      <c r="X29" s="185"/>
      <c r="Y29" s="185"/>
      <c r="Z29" s="185"/>
      <c r="AA29" s="185"/>
      <c r="AB29" s="186"/>
    </row>
    <row r="30" spans="12:28" ht="12.75">
      <c r="L30" s="187"/>
      <c r="AB30" s="188"/>
    </row>
    <row r="31" spans="12:28" ht="12.75">
      <c r="L31" s="187" t="s">
        <v>300</v>
      </c>
      <c r="N31">
        <v>30</v>
      </c>
      <c r="P31">
        <v>200</v>
      </c>
      <c r="R31">
        <v>75</v>
      </c>
      <c r="S31">
        <v>450</v>
      </c>
      <c r="V31">
        <v>20</v>
      </c>
      <c r="W31">
        <v>15</v>
      </c>
      <c r="AA31">
        <v>260</v>
      </c>
      <c r="AB31" s="188"/>
    </row>
    <row r="32" spans="12:28" ht="12.75">
      <c r="L32" s="187" t="s">
        <v>302</v>
      </c>
      <c r="N32">
        <v>1400</v>
      </c>
      <c r="P32">
        <v>5000</v>
      </c>
      <c r="R32">
        <v>5000</v>
      </c>
      <c r="S32">
        <v>750</v>
      </c>
      <c r="V32">
        <v>500</v>
      </c>
      <c r="W32">
        <v>480</v>
      </c>
      <c r="AA32">
        <v>8000</v>
      </c>
      <c r="AB32" s="188"/>
    </row>
    <row r="33" spans="12:28" ht="12.75">
      <c r="L33" s="189" t="s">
        <v>304</v>
      </c>
      <c r="M33" s="190"/>
      <c r="N33" s="190">
        <v>6</v>
      </c>
      <c r="O33" s="190">
        <v>100</v>
      </c>
      <c r="P33" s="190">
        <v>30</v>
      </c>
      <c r="Q33" s="190">
        <v>75</v>
      </c>
      <c r="R33" s="190">
        <v>75</v>
      </c>
      <c r="S33" s="190">
        <v>75</v>
      </c>
      <c r="T33" s="190"/>
      <c r="U33" s="190">
        <v>800</v>
      </c>
      <c r="V33" s="190">
        <v>60</v>
      </c>
      <c r="W33" s="190">
        <v>0.30000000000000004</v>
      </c>
      <c r="X33" s="190"/>
      <c r="Y33" s="190"/>
      <c r="Z33" s="190"/>
      <c r="AA33" s="190"/>
      <c r="AB33" s="191">
        <v>900</v>
      </c>
    </row>
    <row r="35" ht="12.75">
      <c r="W35" s="192" t="s">
        <v>305</v>
      </c>
    </row>
    <row r="36" ht="12.75">
      <c r="W36" t="s">
        <v>306</v>
      </c>
    </row>
    <row r="37" ht="12.75">
      <c r="W37" t="s">
        <v>307</v>
      </c>
    </row>
  </sheetData>
  <sheetProtection selectLockedCells="1" selectUnlockedCells="1"/>
  <mergeCells count="2">
    <mergeCell ref="A1:Z1"/>
    <mergeCell ref="A11:Z11"/>
  </mergeCells>
  <hyperlinks>
    <hyperlink ref="W35" r:id="rId1" display="Source: https://www.gov.uk/government/uploads/system/uploads/attachment_data/file/313877/scho0309bpqg-e-e.pdf"/>
  </hyperlinks>
  <printOptions/>
  <pageMargins left="0.7875" right="0.7875" top="1.0527777777777778" bottom="1.0527777777777778" header="0.7875" footer="0.7875"/>
  <pageSetup horizontalDpi="300" verticalDpi="300" orientation="landscape"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666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Jo Homan</cp:lastModifiedBy>
  <cp:lastPrinted>2016-04-04T19:16:27Z</cp:lastPrinted>
  <dcterms:modified xsi:type="dcterms:W3CDTF">2021-02-07T10:25:29Z</dcterms:modified>
  <cp:category/>
  <cp:version/>
  <cp:contentType/>
  <cp:contentStatus/>
  <cp:revision>19</cp:revision>
</cp:coreProperties>
</file>